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 firstSheet="2" activeTab="2"/>
  </bookViews>
  <sheets>
    <sheet name="成本分析表汇总表" sheetId="19" state="hidden" r:id="rId1"/>
    <sheet name="工程项目人工、材料、机械单价分析表" sheetId="6" state="hidden" r:id="rId2"/>
    <sheet name="劳务清单表、分析表" sheetId="26" r:id="rId3"/>
  </sheets>
  <externalReferences>
    <externalReference r:id="rId4"/>
  </externalReferences>
  <definedNames>
    <definedName name="_xlnm._FilterDatabase" localSheetId="1" hidden="1">工程项目人工、材料、机械单价分析表!$B$5:$P$296</definedName>
    <definedName name="_xlnm._FilterDatabase" localSheetId="2" hidden="1">劳务清单表、分析表!$A$3:$K$102</definedName>
    <definedName name="_xlnm.Print_Area" localSheetId="0">成本分析表汇总表!$A$1:$I$24</definedName>
    <definedName name="_xlnm.Print_Area" localSheetId="1">工程项目人工、材料、机械单价分析表!$B$1:$P$296</definedName>
    <definedName name="_xlnm.Print_Area" localSheetId="2">劳务清单表、分析表!$A$1:$K$102</definedName>
    <definedName name="_xlnm.Print_Titles" localSheetId="1">工程项目人工、材料、机械单价分析表!$1:$4</definedName>
    <definedName name="_xlnm.Print_Titles" localSheetId="2">劳务清单表、分析表!#REF!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<sst xmlns="http://schemas.openxmlformats.org/spreadsheetml/2006/main" count="1117" uniqueCount="566">
  <si>
    <t>项目成本测算信息一览表</t>
  </si>
  <si>
    <t>一、项目概况表</t>
  </si>
  <si>
    <t>项目（子项）名称：</t>
  </si>
  <si>
    <t>四川省内江市隆昌市2024年中央预算内投资高标准农田新建项目-龙威村</t>
  </si>
  <si>
    <t>建设内容：</t>
  </si>
  <si>
    <t>项目类型：</t>
  </si>
  <si>
    <t>土地整理</t>
  </si>
  <si>
    <t>概预算（中标)价</t>
  </si>
  <si>
    <t>584.04元</t>
  </si>
  <si>
    <t>二、成本分析表</t>
  </si>
  <si>
    <t>序号</t>
  </si>
  <si>
    <t>内容</t>
  </si>
  <si>
    <t>中标价</t>
  </si>
  <si>
    <t>建设工程直接费用</t>
  </si>
  <si>
    <t>其中（不含税）</t>
  </si>
  <si>
    <t>税金</t>
  </si>
  <si>
    <t>各项占比</t>
  </si>
  <si>
    <t>备 注</t>
  </si>
  <si>
    <t>分项</t>
  </si>
  <si>
    <t>金额</t>
  </si>
  <si>
    <t>一</t>
  </si>
  <si>
    <t>建设工程控制总价</t>
  </si>
  <si>
    <t>合计</t>
  </si>
  <si>
    <t>人工费</t>
  </si>
  <si>
    <t>税率：3%</t>
  </si>
  <si>
    <t>机械费</t>
  </si>
  <si>
    <t>材料费</t>
  </si>
  <si>
    <t>税率：13%</t>
  </si>
  <si>
    <t>税额差</t>
  </si>
  <si>
    <t>二</t>
  </si>
  <si>
    <t>三</t>
  </si>
  <si>
    <t>成本控制价</t>
  </si>
  <si>
    <t>四</t>
  </si>
  <si>
    <t>预计利润＝（建设工程控制总价-成本分析控制价）</t>
  </si>
  <si>
    <t>五</t>
  </si>
  <si>
    <t>预计利润率（%）＝（预计利润/建设工程控制总价）</t>
  </si>
  <si>
    <t>注：</t>
  </si>
  <si>
    <t>编制人员</t>
  </si>
  <si>
    <t>工程项目人工、材料、机械及单价分析表</t>
  </si>
  <si>
    <t>项目名称</t>
  </si>
  <si>
    <t>成本合价
（不含税）</t>
  </si>
  <si>
    <t>预算单价
（不含税）</t>
  </si>
  <si>
    <t>预算总价
（不含税）</t>
  </si>
  <si>
    <t>类型</t>
  </si>
  <si>
    <t>单位：（元）</t>
  </si>
  <si>
    <t>子目名称</t>
  </si>
  <si>
    <t>单位</t>
  </si>
  <si>
    <t>数量</t>
  </si>
  <si>
    <t>单价</t>
  </si>
  <si>
    <t>单价组成</t>
  </si>
  <si>
    <t>成本单价
（不含税）</t>
  </si>
  <si>
    <t>单项利润</t>
  </si>
  <si>
    <t>单项盈亏比(利润/单项总利润)</t>
  </si>
  <si>
    <t>备注</t>
  </si>
  <si>
    <t>龙威村建筑工程</t>
  </si>
  <si>
    <t/>
  </si>
  <si>
    <t>1.4</t>
  </si>
  <si>
    <t>龙威村</t>
  </si>
  <si>
    <t>1.4.1</t>
  </si>
  <si>
    <t xml:space="preserve">田块整治工程 </t>
  </si>
  <si>
    <t>1.4.1.1</t>
  </si>
  <si>
    <t>田型调型</t>
  </si>
  <si>
    <t>亩</t>
  </si>
  <si>
    <t>1.4.1.1.1</t>
  </si>
  <si>
    <t>格田整理</t>
  </si>
  <si>
    <t>1.4.1.1.1.1</t>
  </si>
  <si>
    <t>表土剥离</t>
  </si>
  <si>
    <t>m3</t>
  </si>
  <si>
    <t>1.4.1.1.1.2</t>
  </si>
  <si>
    <t>表土回填</t>
  </si>
  <si>
    <t>1.4.1.1.1.3</t>
  </si>
  <si>
    <t>犁底层重构</t>
  </si>
  <si>
    <t>1.4.1.1.1.4</t>
  </si>
  <si>
    <t>土方开挖（格田调型）</t>
  </si>
  <si>
    <t>1.4.1.1.1.5</t>
  </si>
  <si>
    <t>土方回填（格田调型）</t>
  </si>
  <si>
    <t>1.4.1.1.1.6</t>
  </si>
  <si>
    <t>田面旋耕</t>
  </si>
  <si>
    <t>公顷</t>
  </si>
  <si>
    <t>1.4.1.1.2</t>
  </si>
  <si>
    <t>拆除田埂</t>
  </si>
  <si>
    <t>m</t>
  </si>
  <si>
    <t>1.4.1.1.2.1</t>
  </si>
  <si>
    <t>拆除田坎</t>
  </si>
  <si>
    <t>1.4.1.1.3</t>
  </si>
  <si>
    <t>修筑田埂</t>
  </si>
  <si>
    <t>1.4.1.1.3.1</t>
  </si>
  <si>
    <t>筑田埂</t>
  </si>
  <si>
    <t>1.4.1.1.4</t>
  </si>
  <si>
    <t>格田放水口</t>
  </si>
  <si>
    <t>处</t>
  </si>
  <si>
    <t>1.4.1.1.4.1</t>
  </si>
  <si>
    <t>PVC-U排水管</t>
  </si>
  <si>
    <t>1.4.1.1.4.2</t>
  </si>
  <si>
    <t>PVC管45°接头</t>
  </si>
  <si>
    <t>个</t>
  </si>
  <si>
    <t>1.4.1.1.4.3</t>
  </si>
  <si>
    <t>PVC排水管90°接头</t>
  </si>
  <si>
    <t>1.4.1.1.4.4</t>
  </si>
  <si>
    <t>活动接头</t>
  </si>
  <si>
    <t>1.4.1.2</t>
  </si>
  <si>
    <t>地型调型</t>
  </si>
  <si>
    <t>1.4.1.2.1</t>
  </si>
  <si>
    <t>坡改梯</t>
  </si>
  <si>
    <t>1.4.1.2.1.1</t>
  </si>
  <si>
    <t>清表</t>
  </si>
  <si>
    <t>1.4.1.2.1.2</t>
  </si>
  <si>
    <t>1.4.1.2.1.3</t>
  </si>
  <si>
    <t>1.4.1.2.1.4</t>
  </si>
  <si>
    <t>土方开挖（调型）</t>
  </si>
  <si>
    <t>1.4.1.2.1.5</t>
  </si>
  <si>
    <t>土方回填（调型）</t>
  </si>
  <si>
    <t>1.4.1.2.1.6</t>
  </si>
  <si>
    <t>土地翻耕</t>
  </si>
  <si>
    <t>1.4.1.2.2</t>
  </si>
  <si>
    <t>拆除土埂</t>
  </si>
  <si>
    <t>1.4.1.2.2.1</t>
  </si>
  <si>
    <t>土埂拆除</t>
  </si>
  <si>
    <t>1.4.1.2.3</t>
  </si>
  <si>
    <t>筑土埂</t>
  </si>
  <si>
    <t>1.4.1.2.3.1</t>
  </si>
  <si>
    <t>土埂修筑</t>
  </si>
  <si>
    <t>1.4.1.2.3.2</t>
  </si>
  <si>
    <t>背沟清理</t>
  </si>
  <si>
    <t>1.4.1.3</t>
  </si>
  <si>
    <t>囤水田</t>
  </si>
  <si>
    <t>口</t>
  </si>
  <si>
    <t>1.4.1.3.1</t>
  </si>
  <si>
    <t>土地平整</t>
  </si>
  <si>
    <t>1.4.1.3.1.1</t>
  </si>
  <si>
    <t>1.4.1.3.1.2</t>
  </si>
  <si>
    <t>1.4.1.3.1.3</t>
  </si>
  <si>
    <t>1.4.1.3.1.4</t>
  </si>
  <si>
    <t>1.4.1.3.1.5</t>
  </si>
  <si>
    <t>1.4.1.3.2</t>
  </si>
  <si>
    <t>囤水田田埂</t>
  </si>
  <si>
    <t>1.4.1.3.2.1</t>
  </si>
  <si>
    <t>土方开挖</t>
  </si>
  <si>
    <t>1.4.1.3.2.2</t>
  </si>
  <si>
    <t>土方回填夯实</t>
  </si>
  <si>
    <t>1.4.1.3.2.3</t>
  </si>
  <si>
    <t>M7.5浆砌砖</t>
  </si>
  <si>
    <t>1.4.1.3.2.4</t>
  </si>
  <si>
    <t>M10砂浆抹面</t>
  </si>
  <si>
    <t>m2</t>
  </si>
  <si>
    <t>1.4.1.3.3</t>
  </si>
  <si>
    <t>下田梯步</t>
  </si>
  <si>
    <t>1.4.1.3.3.1</t>
  </si>
  <si>
    <t>1.4.1.3.3.2</t>
  </si>
  <si>
    <t>土方回填</t>
  </si>
  <si>
    <t>1.4.1.3.3.3</t>
  </si>
  <si>
    <t>1.4.1.3.3.4</t>
  </si>
  <si>
    <t>1.4.1.3.3.5</t>
  </si>
  <si>
    <t>M10砂浆抹面（立面）</t>
  </si>
  <si>
    <t>1.4.1.3.4</t>
  </si>
  <si>
    <t>囤水田放水口</t>
  </si>
  <si>
    <t>1.4.1.3.4.1</t>
  </si>
  <si>
    <t>1.4.1.3.4.2</t>
  </si>
  <si>
    <t>1.4.1.3.4.3</t>
  </si>
  <si>
    <t>C20现浇砼基础（含跌水）</t>
  </si>
  <si>
    <t>1.4.1.3.4.4</t>
  </si>
  <si>
    <t>模板</t>
  </si>
  <si>
    <t>1.4.1.3.4.5</t>
  </si>
  <si>
    <t>1.4.1.3.4.6</t>
  </si>
  <si>
    <t>1.4.1.3.4.7</t>
  </si>
  <si>
    <t>C25砼预制盖板</t>
  </si>
  <si>
    <t>1.4.1.3.4.8</t>
  </si>
  <si>
    <t>钢筋制作与安装</t>
  </si>
  <si>
    <t>t</t>
  </si>
  <si>
    <t>1.4.1.4</t>
  </si>
  <si>
    <t>田间电杆围护</t>
  </si>
  <si>
    <t>1.4.1.4.1</t>
  </si>
  <si>
    <t>1.4.1.4.2</t>
  </si>
  <si>
    <t>1.4.1.4.3</t>
  </si>
  <si>
    <t>1.4.1.4.4</t>
  </si>
  <si>
    <t>1.4.2</t>
  </si>
  <si>
    <t>农田地力提升工程</t>
  </si>
  <si>
    <t>1.4.2.1</t>
  </si>
  <si>
    <t>土壤培肥工程</t>
  </si>
  <si>
    <t>1.4.2.1.1</t>
  </si>
  <si>
    <t>地力培肥</t>
  </si>
  <si>
    <t>1.4.3</t>
  </si>
  <si>
    <t>灌溉与排水工程</t>
  </si>
  <si>
    <t>1.4.3.1</t>
  </si>
  <si>
    <t>输水工程</t>
  </si>
  <si>
    <t>1.4.3.1.1</t>
  </si>
  <si>
    <t>新建沟渠0.6×0.8</t>
  </si>
  <si>
    <t>1.4.3.1.1.1</t>
  </si>
  <si>
    <t>渠体</t>
  </si>
  <si>
    <t>1.4.3.1.1.1.1</t>
  </si>
  <si>
    <t>1.4.3.1.1.1.2</t>
  </si>
  <si>
    <t>1.4.3.1.1.1.3</t>
  </si>
  <si>
    <t>20cm厚C20砼底板</t>
  </si>
  <si>
    <t>1.4.3.1.1.1.4</t>
  </si>
  <si>
    <t>1.4.3.1.1.1.5</t>
  </si>
  <si>
    <t>泄水管Φ50PVC</t>
  </si>
  <si>
    <t>1.4.3.1.1.1.6</t>
  </si>
  <si>
    <t>1.4.3.1.1.1.7</t>
  </si>
  <si>
    <t>1.4.3.1.1.2</t>
  </si>
  <si>
    <t>撑杆</t>
  </si>
  <si>
    <t>1.4.3.1.1.2.1</t>
  </si>
  <si>
    <t>C20预制砼撑杆</t>
  </si>
  <si>
    <t>1.4.3.1.1.2.2</t>
  </si>
  <si>
    <t>1.4.3.1.1.3</t>
  </si>
  <si>
    <t>沟盖板</t>
  </si>
  <si>
    <t>1.4.3.1.1.3.1</t>
  </si>
  <si>
    <t>预制C30钢筋砼</t>
  </si>
  <si>
    <t>1.4.3.1.1.3.2</t>
  </si>
  <si>
    <t>1.4.3.1.1.4</t>
  </si>
  <si>
    <t>沉砂池</t>
  </si>
  <si>
    <t>1.4.3.1.1.4.1</t>
  </si>
  <si>
    <t>1.4.3.1.1.4.2</t>
  </si>
  <si>
    <t>1.4.3.1.1.4.3</t>
  </si>
  <si>
    <t>C25砼底板</t>
  </si>
  <si>
    <t>1.4.3.1.1.4.4</t>
  </si>
  <si>
    <t>1.4.3.1.1.4.5</t>
  </si>
  <si>
    <t>1.4.3.1.1.4.6</t>
  </si>
  <si>
    <t>1.4.3.1.2</t>
  </si>
  <si>
    <t>新建沟渠0.8×0.8</t>
  </si>
  <si>
    <t>1.4.3.1.2.1</t>
  </si>
  <si>
    <t>1.4.3.1.2.1.1</t>
  </si>
  <si>
    <t>1.4.3.1.2.1.2</t>
  </si>
  <si>
    <t>1.4.3.1.2.1.3</t>
  </si>
  <si>
    <t>1.4.3.1.2.1.4</t>
  </si>
  <si>
    <t>1.4.3.1.2.1.5</t>
  </si>
  <si>
    <t>1.4.3.1.2.1.6</t>
  </si>
  <si>
    <t>1.4.3.1.2.1.7</t>
  </si>
  <si>
    <t>1.4.3.1.2.2</t>
  </si>
  <si>
    <t>1.4.3.1.2.2.1</t>
  </si>
  <si>
    <t>1.4.3.1.2.2.2</t>
  </si>
  <si>
    <t>1.4.3.1.2.3</t>
  </si>
  <si>
    <t>1.4.3.1.2.3.1</t>
  </si>
  <si>
    <t>1.4.3.1.2.3.2</t>
  </si>
  <si>
    <t>1.4.3.1.2.4</t>
  </si>
  <si>
    <t>1.4.3.1.2.4.1</t>
  </si>
  <si>
    <t>1.4.3.1.2.4.2</t>
  </si>
  <si>
    <t>1.4.3.1.2.4.3</t>
  </si>
  <si>
    <t>1.4.3.1.2.4.4</t>
  </si>
  <si>
    <t>1.4.3.1.2.4.5</t>
  </si>
  <si>
    <t>1.4.3.1.2.4.6</t>
  </si>
  <si>
    <t>1.4.3.2</t>
  </si>
  <si>
    <t>小型水源工程</t>
  </si>
  <si>
    <t>1.4.3.2.1</t>
  </si>
  <si>
    <t>整治山坪塘</t>
  </si>
  <si>
    <t>座</t>
  </si>
  <si>
    <t>1.4.3.2.1.1</t>
  </si>
  <si>
    <t>上游坝坡</t>
  </si>
  <si>
    <t>1.4.3.2.1.1.1</t>
  </si>
  <si>
    <t>清淤</t>
  </si>
  <si>
    <t>1.4.3.2.1.1.2</t>
  </si>
  <si>
    <t>1.4.3.2.1.1.3</t>
  </si>
  <si>
    <t>1.4.3.2.1.1.4</t>
  </si>
  <si>
    <t>C20砼基础</t>
  </si>
  <si>
    <t>1.4.3.2.1.1.5</t>
  </si>
  <si>
    <t>1.4.3.2.1.1.6</t>
  </si>
  <si>
    <t>C20砼护坡</t>
  </si>
  <si>
    <t>1.4.3.2.1.1.7</t>
  </si>
  <si>
    <t>泥结碎石路面</t>
  </si>
  <si>
    <t>1.4.3.2.1.1.8</t>
  </si>
  <si>
    <t>沥青木板伸缩缝</t>
  </si>
  <si>
    <t>1.4.3.2.1.1.9</t>
  </si>
  <si>
    <t>C20砼压顶</t>
  </si>
  <si>
    <t>1.4.3.2.1.2</t>
  </si>
  <si>
    <t>下游坝坡</t>
  </si>
  <si>
    <t>1.4.3.2.1.2.1</t>
  </si>
  <si>
    <t>1.4.3.2.1.2.2</t>
  </si>
  <si>
    <t>1.4.3.2.1.2.3</t>
  </si>
  <si>
    <t>1.4.3.2.1.3</t>
  </si>
  <si>
    <t>溢洪道</t>
  </si>
  <si>
    <t>1.4.3.2.1.3.1</t>
  </si>
  <si>
    <t>1.4.3.2.1.3.2</t>
  </si>
  <si>
    <t>1.4.3.2.1.3.3</t>
  </si>
  <si>
    <t>1.4.3.2.1.3.4</t>
  </si>
  <si>
    <t>现浇C20砼溢洪道</t>
  </si>
  <si>
    <t>1.4.3.2.1.3.5</t>
  </si>
  <si>
    <t>现浇C20砼消力池</t>
  </si>
  <si>
    <t>1.4.3.2.1.3.6</t>
  </si>
  <si>
    <t>1.4.3.2.1.3.7</t>
  </si>
  <si>
    <t>1.4.3.2.1.3.8</t>
  </si>
  <si>
    <t>PEφ160放水管</t>
  </si>
  <si>
    <t>1.4.3.2.1.3.9</t>
  </si>
  <si>
    <t>放水闸阀</t>
  </si>
  <si>
    <t>1.4.3.2.1.3.10</t>
  </si>
  <si>
    <t>放水管防水处理</t>
  </si>
  <si>
    <t>1.4.3.2.1.3.11</t>
  </si>
  <si>
    <t>20cm现浇C20砼渠道</t>
  </si>
  <si>
    <t>1.4.3.2.1.4</t>
  </si>
  <si>
    <t>下塘梯步</t>
  </si>
  <si>
    <t>1.4.3.2.1.4.1</t>
  </si>
  <si>
    <t>C30现浇砼梯步</t>
  </si>
  <si>
    <t>1.4.3.2.1.4.2</t>
  </si>
  <si>
    <t>1.4.3.2.1.4.3</t>
  </si>
  <si>
    <t>预制C25钢筋砼盖板</t>
  </si>
  <si>
    <t>1.4.3.2.1.4.4</t>
  </si>
  <si>
    <t>现浇C20取水平台</t>
  </si>
  <si>
    <t>1.4.3.2.1.4.5</t>
  </si>
  <si>
    <t>1.4.3.2.1.5</t>
  </si>
  <si>
    <t>栏杆</t>
  </si>
  <si>
    <t>1.4.3.2.1.5.1</t>
  </si>
  <si>
    <t>不锈钢防护拦</t>
  </si>
  <si>
    <t>1.4.3.2.2</t>
  </si>
  <si>
    <t>100m³蓄水池</t>
  </si>
  <si>
    <t>1.4.3.2.2.1</t>
  </si>
  <si>
    <t>土方开挖(蓄水池)</t>
  </si>
  <si>
    <t>1.4.3.2.2.2</t>
  </si>
  <si>
    <t>石方开挖(蓄水池)</t>
  </si>
  <si>
    <t>1.4.3.2.2.3</t>
  </si>
  <si>
    <t>1.4.3.2.2.4</t>
  </si>
  <si>
    <t>C20混凝土垫层</t>
  </si>
  <si>
    <t>1.4.3.2.2.5</t>
  </si>
  <si>
    <t>C25钢筋混凝土底板</t>
  </si>
  <si>
    <t>1.4.3.2.2.6</t>
  </si>
  <si>
    <t>M7.5浆砌砖池壁</t>
  </si>
  <si>
    <t>1.4.3.2.2.7</t>
  </si>
  <si>
    <t>M7.5浆砌砖护栏</t>
  </si>
  <si>
    <t>1.4.3.2.2.8</t>
  </si>
  <si>
    <t>现浇C20砼梯步</t>
  </si>
  <si>
    <t>1.4.3.2.2.9</t>
  </si>
  <si>
    <t>现浇C20砼配套排水沟、沉沙池</t>
  </si>
  <si>
    <t>1.4.3.2.2.10</t>
  </si>
  <si>
    <t>1.4.3.2.2.11</t>
  </si>
  <si>
    <t>1.4.3.2.2.12</t>
  </si>
  <si>
    <t>不锈钢防护门</t>
  </si>
  <si>
    <t>扇</t>
  </si>
  <si>
    <t>1.4.3.2.2.13</t>
  </si>
  <si>
    <t>1.4.3.2.2.14</t>
  </si>
  <si>
    <t>DN75PPR管</t>
  </si>
  <si>
    <t>1.4.3.2.2.15</t>
  </si>
  <si>
    <t>DN75闸阀</t>
  </si>
  <si>
    <t>1.4.3.2.3</t>
  </si>
  <si>
    <t>泵站</t>
  </si>
  <si>
    <t>1.4.3.2.3.1</t>
  </si>
  <si>
    <t>提灌站（泵房）</t>
  </si>
  <si>
    <t>1.4.3.2.3.1.1</t>
  </si>
  <si>
    <t>泵房</t>
  </si>
  <si>
    <t>1.4.3.2.3.2</t>
  </si>
  <si>
    <t>管道工程</t>
  </si>
  <si>
    <t>1.4.3.2.3.2.1</t>
  </si>
  <si>
    <t>PE管（160mm)</t>
  </si>
  <si>
    <t>1.4.3.2.3.2.1.1</t>
  </si>
  <si>
    <t>沟槽土方开挖</t>
  </si>
  <si>
    <t>1.4.3.2.3.2.1.2</t>
  </si>
  <si>
    <t>1.4.3.2.3.2.2</t>
  </si>
  <si>
    <t>PE管（200mm)</t>
  </si>
  <si>
    <t>1.4.3.2.3.2.2.1</t>
  </si>
  <si>
    <t>1.4.3.2.3.2.2.2</t>
  </si>
  <si>
    <t>1.4.3.2.3.3</t>
  </si>
  <si>
    <t>管道附属设施</t>
  </si>
  <si>
    <t>1.4.3.2.3.3.1</t>
  </si>
  <si>
    <t>闸阀井（砖砌）</t>
  </si>
  <si>
    <t>1.4.3.2.3.3.1.1</t>
  </si>
  <si>
    <t>1.4.3.2.3.3.1.2</t>
  </si>
  <si>
    <t>1.4.3.2.3.3.1.3</t>
  </si>
  <si>
    <t>现浇C20砼</t>
  </si>
  <si>
    <t>1.4.3.2.3.3.1.4</t>
  </si>
  <si>
    <t>1.4.3.2.3.3.1.5</t>
  </si>
  <si>
    <t>1.4.3.2.3.3.1.6</t>
  </si>
  <si>
    <t>1.4.3.2.3.3.1.7</t>
  </si>
  <si>
    <t>1.4.3.2.3.3.2</t>
  </si>
  <si>
    <t>闸阀井（预制）</t>
  </si>
  <si>
    <t>1.4.3.2.3.3.2.1</t>
  </si>
  <si>
    <t>1.4.3.2.3.3.2.2</t>
  </si>
  <si>
    <t>1.4.3.2.3.3.2.3</t>
  </si>
  <si>
    <t>1.4.3.2.3.3.2.4</t>
  </si>
  <si>
    <t>1.4.3.2.3.3.2.5</t>
  </si>
  <si>
    <t>预制闸阀井安装</t>
  </si>
  <si>
    <t>1.4.3.2.3.3.2.6</t>
  </si>
  <si>
    <t>树脂井盖安装</t>
  </si>
  <si>
    <t>1.4.3.2.3.3.3</t>
  </si>
  <si>
    <t>镇墩</t>
  </si>
  <si>
    <t>1.4.3.2.3.3.3.1</t>
  </si>
  <si>
    <t>墩</t>
  </si>
  <si>
    <t>1.4.3.2.3.3.4</t>
  </si>
  <si>
    <t>管道过路</t>
  </si>
  <si>
    <t>1.4.3.2.3.3.4.1</t>
  </si>
  <si>
    <t>混凝土拆除</t>
  </si>
  <si>
    <t>1.4.3.2.3.3.4.2</t>
  </si>
  <si>
    <t>钢套管DN200（壁厚4.5mm）</t>
  </si>
  <si>
    <t>1.4.3.2.3.3.4.3</t>
  </si>
  <si>
    <t>10cm厚泥结碎石路基</t>
  </si>
  <si>
    <t>1.4.3.2.3.3.4.4</t>
  </si>
  <si>
    <t>20cm厚C30砼路面</t>
  </si>
  <si>
    <t>1.4.3.3</t>
  </si>
  <si>
    <t>渠系建筑物</t>
  </si>
  <si>
    <t>1.4.3.3.1</t>
  </si>
  <si>
    <t>涵管D200</t>
  </si>
  <si>
    <t>1.4.3.3.1.1</t>
  </si>
  <si>
    <t>1.4.3.3.1.2</t>
  </si>
  <si>
    <t>1.4.3.3.1.3</t>
  </si>
  <si>
    <t>C15混凝土管垫层</t>
  </si>
  <si>
    <t>1.4.3.3.1.4</t>
  </si>
  <si>
    <t>1.4.3.3.1.5</t>
  </si>
  <si>
    <t>1.4.3.3.1.6</t>
  </si>
  <si>
    <t>DN200钢筋砼管</t>
  </si>
  <si>
    <t>1.4.3.3.1.7</t>
  </si>
  <si>
    <t>1.4.3.3.2</t>
  </si>
  <si>
    <t>涵管D500</t>
  </si>
  <si>
    <t>1.4.3.3.2.1</t>
  </si>
  <si>
    <t>1.4.3.3.2.2</t>
  </si>
  <si>
    <t>1.4.3.3.2.3</t>
  </si>
  <si>
    <t>1.4.3.3.2.4</t>
  </si>
  <si>
    <t>1.4.3.3.2.5</t>
  </si>
  <si>
    <t>1.4.3.3.2.6</t>
  </si>
  <si>
    <t>DN500钢筋砼管</t>
  </si>
  <si>
    <t>1.4.3.3.2.7</t>
  </si>
  <si>
    <t>1.4.3.3.3</t>
  </si>
  <si>
    <t>涵管D800</t>
  </si>
  <si>
    <t>1.4.3.3.3.1</t>
  </si>
  <si>
    <t>1.4.3.3.3.2</t>
  </si>
  <si>
    <t>1.4.3.3.3.3</t>
  </si>
  <si>
    <t>1.4.3.3.3.4</t>
  </si>
  <si>
    <t>1.4.3.3.3.5</t>
  </si>
  <si>
    <t>1.4.3.3.3.6</t>
  </si>
  <si>
    <t>DN800钢筋砼管</t>
  </si>
  <si>
    <t>1.4.3.3.3.7</t>
  </si>
  <si>
    <t>1.4.3.3.4</t>
  </si>
  <si>
    <t>量水尺</t>
  </si>
  <si>
    <t>套</t>
  </si>
  <si>
    <t>1.4.4</t>
  </si>
  <si>
    <t>田间道路工程</t>
  </si>
  <si>
    <t>1.4.4.1</t>
  </si>
  <si>
    <t>机耕道</t>
  </si>
  <si>
    <t>1.4.4.1.1</t>
  </si>
  <si>
    <t>机耕道（3.5m宽）</t>
  </si>
  <si>
    <t>1.4.4.1.1.1</t>
  </si>
  <si>
    <t>1.4.4.1.1.2</t>
  </si>
  <si>
    <t>1.4.4.1.1.3</t>
  </si>
  <si>
    <t>路床碾压</t>
  </si>
  <si>
    <t>1.4.4.1.1.4</t>
  </si>
  <si>
    <t>15cm厚泥结石路面</t>
  </si>
  <si>
    <t>1.4.4.1.1.5</t>
  </si>
  <si>
    <t>土路肩</t>
  </si>
  <si>
    <t>1.4.4.1.1.6</t>
  </si>
  <si>
    <t>土质边沟</t>
  </si>
  <si>
    <t>1.4.4.1.2</t>
  </si>
  <si>
    <t>道路接口</t>
  </si>
  <si>
    <t>1.4.4.1.2.1</t>
  </si>
  <si>
    <t>1.4.4.1.2.2</t>
  </si>
  <si>
    <t>1.4.4.1.2.3</t>
  </si>
  <si>
    <t>1.4.4.1.2.4</t>
  </si>
  <si>
    <t>1.4.4.1.3</t>
  </si>
  <si>
    <t>弯道加宽</t>
  </si>
  <si>
    <t>1.4.4.1.3.1</t>
  </si>
  <si>
    <t>1.4.4.1.3.2</t>
  </si>
  <si>
    <t>1.4.4.1.3.3</t>
  </si>
  <si>
    <t>1.4.4.1.3.4</t>
  </si>
  <si>
    <t>1.4.4.1.4</t>
  </si>
  <si>
    <t>错车道</t>
  </si>
  <si>
    <t>1.4.4.1.4.1</t>
  </si>
  <si>
    <t>1.4.4.1.4.2</t>
  </si>
  <si>
    <t>1.4.4.1.4.3</t>
  </si>
  <si>
    <t>1.4.4.1.4.4</t>
  </si>
  <si>
    <t>1.4.4.2</t>
  </si>
  <si>
    <t>下田坡道</t>
  </si>
  <si>
    <t>1.4.4.2.1</t>
  </si>
  <si>
    <t>1.4.4.2.2</t>
  </si>
  <si>
    <t>1.4.5</t>
  </si>
  <si>
    <t>科技推广措施</t>
  </si>
  <si>
    <t>1.4.5.1</t>
  </si>
  <si>
    <t>耕地质量监测</t>
  </si>
  <si>
    <t>1.4.6</t>
  </si>
  <si>
    <t>其他工程</t>
  </si>
  <si>
    <t>1.4.6.1</t>
  </si>
  <si>
    <t>标识牌</t>
  </si>
  <si>
    <t>1.4.6.1.1</t>
  </si>
  <si>
    <t>1.4.6.2</t>
  </si>
  <si>
    <t>警示牌</t>
  </si>
  <si>
    <t>1.4.6.2.1</t>
  </si>
  <si>
    <t>龙威村机电设备及安装工程</t>
  </si>
  <si>
    <t>1.3</t>
  </si>
  <si>
    <t>1.3.1</t>
  </si>
  <si>
    <t>提灌站</t>
  </si>
  <si>
    <t>1.3.1.1</t>
  </si>
  <si>
    <t>设备及安装工程</t>
  </si>
  <si>
    <t>1.3.1.1.1</t>
  </si>
  <si>
    <t>真空泵250QJ100-108/6</t>
  </si>
  <si>
    <t>台</t>
  </si>
  <si>
    <t>1.3.1.1.2</t>
  </si>
  <si>
    <t>电缆线3*50</t>
  </si>
  <si>
    <t>1.3.1.1.3</t>
  </si>
  <si>
    <t>底阀DN200</t>
  </si>
  <si>
    <t>1.3.1.1.4</t>
  </si>
  <si>
    <t>止回阀DN200</t>
  </si>
  <si>
    <t>1.3.1.1.5</t>
  </si>
  <si>
    <t>控制柜55KW 软启动柜</t>
  </si>
  <si>
    <t>1.3.1.1.6</t>
  </si>
  <si>
    <t>1.0MPa DN200涡轮流量计</t>
  </si>
  <si>
    <t>1.3.1.1.7</t>
  </si>
  <si>
    <t>胶垫DN200</t>
  </si>
  <si>
    <t>1.3.1.1.8</t>
  </si>
  <si>
    <t>螺栓16*60</t>
  </si>
  <si>
    <t>1.3.1.1.9</t>
  </si>
  <si>
    <t>圆钢φ10镀锌避雷带</t>
  </si>
  <si>
    <t>1.3.1.1.10</t>
  </si>
  <si>
    <t>扁钢-25×3×400镀锌避雷带支持卡子</t>
  </si>
  <si>
    <t>1.3.1.1.11</t>
  </si>
  <si>
    <t>镀锌扁钢-50×5接地干线</t>
  </si>
  <si>
    <t>1.3.1.1.12</t>
  </si>
  <si>
    <t>镀锌扁钢-40×4接地支线</t>
  </si>
  <si>
    <t>1.3.1.1.13</t>
  </si>
  <si>
    <t>防潮灯1x40W</t>
  </si>
  <si>
    <t>盏</t>
  </si>
  <si>
    <t>1.3.1.1.14</t>
  </si>
  <si>
    <t>双联单控开关</t>
  </si>
  <si>
    <t>1.3.1.1.15</t>
  </si>
  <si>
    <t>BV-2x2.5绝缘电线</t>
  </si>
  <si>
    <t>1.3.1.1.16</t>
  </si>
  <si>
    <t>PVC16</t>
  </si>
  <si>
    <t>龙威村金属结构设备及安装工程</t>
  </si>
  <si>
    <t>管网工程</t>
  </si>
  <si>
    <t>DN160（1.0MPa）PE100管道安装</t>
  </si>
  <si>
    <t>DN200（1.0MPa）PE100管道安装</t>
  </si>
  <si>
    <t>1.0MPa DN200 闸阀</t>
  </si>
  <si>
    <t>复合式高速进排气阀 1.0MPa DN200</t>
  </si>
  <si>
    <t>1.4.1.5</t>
  </si>
  <si>
    <t>排泥阀</t>
  </si>
  <si>
    <t>七</t>
  </si>
  <si>
    <t>不含税合计</t>
  </si>
  <si>
    <t>八</t>
  </si>
  <si>
    <t>税率</t>
  </si>
  <si>
    <t>九</t>
  </si>
  <si>
    <t>十</t>
  </si>
  <si>
    <t>劳务工程量清单报价表</t>
  </si>
  <si>
    <t>项目名称：隆昌市2023年高标准农田建设项目(二期)设计施工总承包-龙威村劳务单位采购项目</t>
  </si>
  <si>
    <t>工程或费用名称</t>
  </si>
  <si>
    <t>工作内容</t>
  </si>
  <si>
    <t>工程数量</t>
  </si>
  <si>
    <t>单价
(不含税）</t>
  </si>
  <si>
    <t>合价（元）</t>
  </si>
  <si>
    <t>人工费（含税）</t>
  </si>
  <si>
    <t>最高控制
单价（元）</t>
  </si>
  <si>
    <t>投标单价（元）</t>
  </si>
  <si>
    <t>投标合价(元)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</si>
  <si>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</si>
  <si>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1、测量放样、粗调纵坡、布置料堆、摊铺碎石、稳压、撒铺粘土、碾压
2、二转、养护、成品保护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</si>
  <si>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</si>
  <si>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</si>
  <si>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</si>
  <si>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[项目特征]
1.设备房机电安装，材料甲方提供
[工程内容]
1.开槽、安装、布线、成品保护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</si>
  <si>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</si>
  <si>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</si>
  <si>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</si>
  <si>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1.现场清理
2.基层清扫、洗刷、配、拌、运砂浆、抹平、养护
3.清理现场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</si>
  <si>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</si>
  <si>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</si>
  <si>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</si>
  <si>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1.配合机械表土剥离
2.测量放样、规划剥离区域
3.人工配合转移机械
4.现场安全防护及管理</t>
  </si>
  <si>
    <t>1.配合机械整平土方
2.测量放样
3.表土回填、人工配合机械夯实
4.现场安全防护及管理</t>
  </si>
  <si>
    <t>1.钢管柱：切割、焊接、钻孔、打桩机打入钢管柱，挖洞，浇筑柱脚混凝土；
2.立柱：打桩机打入柱；
3.护栏：安装撑架、固定螺栓及连接螺栓
4.清理现场</t>
  </si>
  <si>
    <t>1、拆除、装车、人工配合转用</t>
  </si>
  <si>
    <t>1、配合机械地力培肥；
2、分配平衡施肥比例。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</si>
  <si>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</si>
  <si>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</si>
  <si>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[项目特征]
1.设备房机电安装，材料甲方提供
[工程内容]
1.开槽、安装、布线、设备安装、成品保护</t>
  </si>
  <si>
    <t>[项目特征]
1.设备房机电安装，材料甲方提供
[工程内容]
1.开槽、安装、成品保护</t>
  </si>
  <si>
    <t>1.机械整平土方，人工找平修补
2.测量放样
3.机械碾压，人工找平
4.回填料含水率检测等相关检测
5.现场安全防护及管理</t>
  </si>
  <si>
    <t>1.模板制作、安装、拆除、平面定位、高程控制
2.涂刷隔离剂、支撑、拆模、清洗、回收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</si>
  <si>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</si>
  <si>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</si>
  <si>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</si>
  <si>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</si>
  <si>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</si>
  <si>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1.土埂修筑
2.土石方回填
3.处理渗水、积水
4.清理
5.场内运输
6.安全防护、警卫
7.平整、夯实；修整底、边</t>
  </si>
  <si>
    <t>1、清除杂物；
2、挖掘路肩；
3、打夯压实；
4、补充填料。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</si>
  <si>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1.筑田埂
2.土石方回填
3.处理渗水、积水
4.清理
5.场内运输
6.安全防护、警卫
7.平整、夯实；修整底、边</t>
  </si>
  <si>
    <t>注：投标单价不能超过控制单价，所有报价为含税价，税3%。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</si>
</sst>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.00000_ "/>
    <numFmt numFmtId="179" formatCode="0.00_);[Red]\(0.00\)"/>
    <numFmt numFmtId="180" formatCode="0.00000_);[Red]\(0.00000\)"/>
    <numFmt numFmtId="181" formatCode="0_);[Red]\(0\)"/>
    <numFmt numFmtId="182" formatCode="0.000000"/>
  </numFmts>
  <fonts count="32">
    <font>
      <sz val="11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9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145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178" fontId="0" fillId="0" borderId="0" xfId="0" applyNumberFormat="1"/>
    <xf numFmtId="179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179" fontId="0" fillId="0" borderId="0" xfId="0" applyNumberFormat="1"/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76" fontId="0" fillId="4" borderId="0" xfId="0" applyNumberFormat="1" applyFill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 wrapText="1"/>
    </xf>
    <xf numFmtId="179" fontId="0" fillId="0" borderId="0" xfId="0" applyNumberFormat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79" fontId="4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7" fontId="0" fillId="3" borderId="2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79" fontId="2" fillId="5" borderId="2" xfId="0" applyNumberFormat="1" applyFont="1" applyFill="1" applyBorder="1" applyAlignment="1">
      <alignment horizontal="right" vertical="center"/>
    </xf>
    <xf numFmtId="179" fontId="4" fillId="5" borderId="2" xfId="0" applyNumberFormat="1" applyFont="1" applyFill="1" applyBorder="1" applyAlignment="1">
      <alignment horizontal="right" vertical="center" wrapText="1"/>
    </xf>
    <xf numFmtId="10" fontId="2" fillId="5" borderId="2" xfId="3" applyNumberFormat="1" applyFont="1" applyFill="1" applyBorder="1" applyAlignment="1">
      <alignment vertical="center"/>
    </xf>
    <xf numFmtId="176" fontId="2" fillId="5" borderId="2" xfId="0" applyNumberFormat="1" applyFont="1" applyFill="1" applyBorder="1" applyAlignment="1">
      <alignment vertical="center" wrapText="1"/>
    </xf>
    <xf numFmtId="179" fontId="2" fillId="0" borderId="2" xfId="0" applyNumberFormat="1" applyFon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 wrapText="1"/>
    </xf>
    <xf numFmtId="179" fontId="5" fillId="0" borderId="2" xfId="0" applyNumberFormat="1" applyFont="1" applyBorder="1" applyAlignment="1">
      <alignment horizontal="right" vertical="center" wrapText="1"/>
    </xf>
    <xf numFmtId="177" fontId="0" fillId="0" borderId="2" xfId="0" applyNumberFormat="1" applyBorder="1" applyAlignment="1">
      <alignment vertical="center"/>
    </xf>
    <xf numFmtId="10" fontId="0" fillId="0" borderId="2" xfId="3" applyNumberFormat="1" applyFont="1" applyFill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179" fontId="4" fillId="6" borderId="2" xfId="0" applyNumberFormat="1" applyFont="1" applyFill="1" applyBorder="1" applyAlignment="1">
      <alignment horizontal="center" vertical="center" wrapText="1"/>
    </xf>
    <xf numFmtId="179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/>
    </xf>
    <xf numFmtId="179" fontId="2" fillId="6" borderId="2" xfId="0" applyNumberFormat="1" applyFont="1" applyFill="1" applyBorder="1" applyAlignment="1">
      <alignment horizontal="center" vertical="center"/>
    </xf>
    <xf numFmtId="9" fontId="2" fillId="6" borderId="2" xfId="3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0" fillId="4" borderId="0" xfId="0" applyNumberForma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79" fontId="2" fillId="6" borderId="2" xfId="0" applyNumberFormat="1" applyFont="1" applyFill="1" applyBorder="1" applyAlignment="1">
      <alignment vertical="center" wrapText="1"/>
    </xf>
    <xf numFmtId="10" fontId="2" fillId="6" borderId="2" xfId="3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 wrapText="1"/>
    </xf>
    <xf numFmtId="179" fontId="2" fillId="6" borderId="2" xfId="3" applyNumberFormat="1" applyFont="1" applyFill="1" applyBorder="1" applyAlignment="1">
      <alignment horizontal="right" vertical="center"/>
    </xf>
    <xf numFmtId="9" fontId="2" fillId="6" borderId="2" xfId="3" applyFont="1" applyFill="1" applyBorder="1" applyAlignment="1">
      <alignment vertical="center" wrapText="1"/>
    </xf>
    <xf numFmtId="177" fontId="2" fillId="6" borderId="2" xfId="0" applyNumberFormat="1" applyFont="1" applyFill="1" applyBorder="1" applyAlignment="1">
      <alignment vertical="center" wrapText="1"/>
    </xf>
    <xf numFmtId="179" fontId="2" fillId="6" borderId="2" xfId="0" applyNumberFormat="1" applyFont="1" applyFill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0" fillId="0" borderId="0" xfId="0" applyNumberFormat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0" xfId="0" applyFont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0" fontId="2" fillId="0" borderId="2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9" fontId="0" fillId="0" borderId="2" xfId="0" applyNumberFormat="1" applyBorder="1" applyAlignment="1">
      <alignment vertical="center" wrapText="1"/>
    </xf>
    <xf numFmtId="181" fontId="0" fillId="0" borderId="1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0" fontId="0" fillId="0" borderId="2" xfId="3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181" fontId="0" fillId="0" borderId="7" xfId="0" applyNumberFormat="1" applyBorder="1" applyAlignment="1">
      <alignment horizontal="center" vertical="center" wrapText="1"/>
    </xf>
    <xf numFmtId="179" fontId="0" fillId="0" borderId="7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vertical="center" wrapText="1"/>
    </xf>
    <xf numFmtId="10" fontId="0" fillId="0" borderId="2" xfId="3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82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eetMetadata" Target="metadata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5;&#24029;&#30465;&#20869;&#27743;&#24066;&#38534;&#26124;&#24066;2024&#24180;&#20013;&#22830;&#39044;&#31639;&#20869;&#25237;&#36164;&#39640;&#26631;&#20934;&#20892;&#30000;&#26032;&#24314;&#39033;&#30446;&#12289;&#20998;&#26512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 refreshError="1"/>
      <sheetData sheetId="1">
        <row r="2">
          <cell r="D2" t="str">
            <v>四川省内江市隆昌市2024年中央预算内投资高标准农田新建项目</v>
          </cell>
        </row>
        <row r="3">
          <cell r="C3" t="str">
            <v>子目名称</v>
          </cell>
          <cell r="D3" t="str">
            <v>单位</v>
          </cell>
        </row>
        <row r="6">
          <cell r="C6" t="str">
            <v>黄家镇、建筑工程</v>
          </cell>
        </row>
        <row r="7">
          <cell r="C7" t="str">
            <v>广安村</v>
          </cell>
        </row>
        <row r="8">
          <cell r="C8" t="str">
            <v>田块整治工程 </v>
          </cell>
        </row>
        <row r="9">
          <cell r="C9" t="str">
            <v>田型调型</v>
          </cell>
          <cell r="D9" t="str">
            <v>亩</v>
          </cell>
        </row>
        <row r="10">
          <cell r="C10" t="str">
            <v>格田整理</v>
          </cell>
          <cell r="D10" t="str">
            <v>亩</v>
          </cell>
        </row>
        <row r="11">
          <cell r="C11" t="str">
            <v>表土剥离</v>
          </cell>
          <cell r="D11" t="str">
            <v>m3</v>
          </cell>
        </row>
        <row r="12">
          <cell r="C12" t="str">
            <v>表土回填</v>
          </cell>
          <cell r="D12" t="str">
            <v>m3</v>
          </cell>
        </row>
        <row r="13">
          <cell r="C13" t="str">
            <v>犁底层重构</v>
          </cell>
          <cell r="D13" t="str">
            <v>m3</v>
          </cell>
        </row>
        <row r="14">
          <cell r="C14" t="str">
            <v>土方开挖（格田调型）</v>
          </cell>
          <cell r="D14" t="str">
            <v>m3</v>
          </cell>
        </row>
        <row r="15">
          <cell r="C15" t="str">
            <v>土方回填（格田调型）</v>
          </cell>
          <cell r="D15" t="str">
            <v>m3</v>
          </cell>
        </row>
        <row r="16">
          <cell r="C16" t="str">
            <v>田面旋耕</v>
          </cell>
          <cell r="D16" t="str">
            <v>公顷</v>
          </cell>
        </row>
        <row r="17">
          <cell r="C17" t="str">
            <v>拆除田埂</v>
          </cell>
          <cell r="D17" t="str">
            <v>m</v>
          </cell>
        </row>
        <row r="18">
          <cell r="C18" t="str">
            <v>拆除田坎</v>
          </cell>
          <cell r="D18" t="str">
            <v>m3</v>
          </cell>
        </row>
        <row r="19">
          <cell r="C19" t="str">
            <v>修筑田埂</v>
          </cell>
          <cell r="D19" t="str">
            <v>m</v>
          </cell>
        </row>
        <row r="20">
          <cell r="C20" t="str">
            <v>筑田埂</v>
          </cell>
          <cell r="D20" t="str">
            <v>m3</v>
          </cell>
        </row>
        <row r="21">
          <cell r="C21" t="str">
            <v>格田放水口</v>
          </cell>
          <cell r="D21" t="str">
            <v>处</v>
          </cell>
        </row>
        <row r="22">
          <cell r="C22" t="str">
            <v>PVC-U排水管</v>
          </cell>
          <cell r="D22" t="str">
            <v>m</v>
          </cell>
        </row>
        <row r="23">
          <cell r="C23" t="str">
            <v>PVC管45°接头</v>
          </cell>
          <cell r="D23" t="str">
            <v>个</v>
          </cell>
        </row>
        <row r="24">
          <cell r="C24" t="str">
            <v>PVC排水管90°接头</v>
          </cell>
          <cell r="D24" t="str">
            <v>个</v>
          </cell>
        </row>
        <row r="25">
          <cell r="C25" t="str">
            <v>活动接头</v>
          </cell>
          <cell r="D25" t="str">
            <v>个</v>
          </cell>
        </row>
        <row r="26">
          <cell r="C26" t="str">
            <v>地型调型</v>
          </cell>
          <cell r="D26" t="str">
            <v>亩</v>
          </cell>
        </row>
        <row r="27">
          <cell r="C27" t="str">
            <v>坡改梯</v>
          </cell>
          <cell r="D27" t="str">
            <v>亩</v>
          </cell>
        </row>
        <row r="28">
          <cell r="C28" t="str">
            <v>清表</v>
          </cell>
          <cell r="D28" t="str">
            <v>亩</v>
          </cell>
        </row>
        <row r="29">
          <cell r="C29" t="str">
            <v>表土剥离</v>
          </cell>
          <cell r="D29" t="str">
            <v>m3</v>
          </cell>
        </row>
        <row r="30">
          <cell r="C30" t="str">
            <v>表土回填</v>
          </cell>
          <cell r="D30" t="str">
            <v>m3</v>
          </cell>
        </row>
        <row r="31">
          <cell r="C31" t="str">
            <v>土方开挖（调型）</v>
          </cell>
          <cell r="D31" t="str">
            <v>m3</v>
          </cell>
        </row>
        <row r="32">
          <cell r="C32" t="str">
            <v>土方回填（调型）</v>
          </cell>
          <cell r="D32" t="str">
            <v>m3</v>
          </cell>
        </row>
        <row r="33">
          <cell r="C33" t="str">
            <v>土地翻耕</v>
          </cell>
          <cell r="D33" t="str">
            <v>公顷</v>
          </cell>
        </row>
        <row r="34">
          <cell r="C34" t="str">
            <v>拆除土埂</v>
          </cell>
          <cell r="D34" t="str">
            <v>m</v>
          </cell>
        </row>
        <row r="35">
          <cell r="C35" t="str">
            <v>土埂拆除</v>
          </cell>
          <cell r="D35" t="str">
            <v>m3</v>
          </cell>
        </row>
        <row r="36">
          <cell r="C36" t="str">
            <v>筑土埂</v>
          </cell>
          <cell r="D36" t="str">
            <v>m</v>
          </cell>
        </row>
        <row r="37">
          <cell r="C37" t="str">
            <v>土埂修筑</v>
          </cell>
          <cell r="D37" t="str">
            <v>m3</v>
          </cell>
        </row>
        <row r="38">
          <cell r="C38" t="str">
            <v>背沟清理</v>
          </cell>
          <cell r="D38" t="str">
            <v>m3</v>
          </cell>
        </row>
        <row r="39">
          <cell r="C39" t="str">
            <v>囤水田</v>
          </cell>
          <cell r="D39" t="str">
            <v>口</v>
          </cell>
        </row>
        <row r="40">
          <cell r="C40" t="str">
            <v>土地平整</v>
          </cell>
          <cell r="D40" t="str">
            <v>亩</v>
          </cell>
        </row>
        <row r="41">
          <cell r="C41" t="str">
            <v>表土剥离</v>
          </cell>
          <cell r="D41" t="str">
            <v>m3</v>
          </cell>
        </row>
        <row r="42">
          <cell r="C42" t="str">
            <v>表土回填</v>
          </cell>
          <cell r="D42" t="str">
            <v>m3</v>
          </cell>
        </row>
        <row r="43">
          <cell r="C43" t="str">
            <v>土方开挖（格田调型）</v>
          </cell>
          <cell r="D43" t="str">
            <v>m3</v>
          </cell>
        </row>
        <row r="44">
          <cell r="C44" t="str">
            <v>土方回填（格田调型）</v>
          </cell>
          <cell r="D44" t="str">
            <v>m3</v>
          </cell>
        </row>
        <row r="45">
          <cell r="C45" t="str">
            <v>土地翻耕</v>
          </cell>
          <cell r="D45" t="str">
            <v>公顷</v>
          </cell>
        </row>
        <row r="46">
          <cell r="C46" t="str">
            <v>囤水田田埂</v>
          </cell>
          <cell r="D46" t="str">
            <v>m</v>
          </cell>
        </row>
        <row r="47">
          <cell r="C47" t="str">
            <v>土方开挖</v>
          </cell>
          <cell r="D47" t="str">
            <v>m3</v>
          </cell>
        </row>
        <row r="48">
          <cell r="C48" t="str">
            <v>土方回填夯实</v>
          </cell>
          <cell r="D48" t="str">
            <v>m3</v>
          </cell>
        </row>
        <row r="49">
          <cell r="C49" t="str">
            <v>M7.5浆砌砖</v>
          </cell>
          <cell r="D49" t="str">
            <v>m3</v>
          </cell>
        </row>
        <row r="50">
          <cell r="C50" t="str">
            <v>M10砂浆抹面</v>
          </cell>
          <cell r="D50" t="str">
            <v>m2</v>
          </cell>
        </row>
        <row r="51">
          <cell r="C51" t="str">
            <v>下田梯步</v>
          </cell>
          <cell r="D51" t="str">
            <v>处</v>
          </cell>
        </row>
        <row r="52">
          <cell r="C52" t="str">
            <v>土方开挖</v>
          </cell>
          <cell r="D52" t="str">
            <v>m3</v>
          </cell>
        </row>
        <row r="53">
          <cell r="C53" t="str">
            <v>土方回填</v>
          </cell>
          <cell r="D53" t="str">
            <v>m3</v>
          </cell>
        </row>
        <row r="54">
          <cell r="C54" t="str">
            <v>M7.5浆砌砖</v>
          </cell>
          <cell r="D54" t="str">
            <v>m3</v>
          </cell>
        </row>
        <row r="55">
          <cell r="C55" t="str">
            <v>M10砂浆抹面</v>
          </cell>
          <cell r="D55" t="str">
            <v>m2</v>
          </cell>
        </row>
        <row r="56">
          <cell r="C56" t="str">
            <v>M10砂浆抹面（立面）</v>
          </cell>
          <cell r="D56" t="str">
            <v>m2</v>
          </cell>
        </row>
        <row r="57">
          <cell r="C57" t="str">
            <v>囤水田放水口</v>
          </cell>
          <cell r="D57" t="str">
            <v>处</v>
          </cell>
        </row>
        <row r="58">
          <cell r="C58" t="str">
            <v>土方开挖</v>
          </cell>
          <cell r="D58" t="str">
            <v>m3</v>
          </cell>
        </row>
        <row r="59">
          <cell r="C59" t="str">
            <v>土方回填</v>
          </cell>
          <cell r="D59" t="str">
            <v>m3</v>
          </cell>
        </row>
        <row r="60">
          <cell r="C60" t="str">
            <v>C20现浇砼基础（含跌水）</v>
          </cell>
          <cell r="D60" t="str">
            <v>m3</v>
          </cell>
        </row>
        <row r="61">
          <cell r="C61" t="str">
            <v>模板</v>
          </cell>
          <cell r="D61" t="str">
            <v>m2</v>
          </cell>
        </row>
        <row r="62">
          <cell r="C62" t="str">
            <v>M7.5浆砌砖</v>
          </cell>
          <cell r="D62" t="str">
            <v>m3</v>
          </cell>
        </row>
        <row r="63">
          <cell r="C63" t="str">
            <v>M10砂浆抹面</v>
          </cell>
          <cell r="D63" t="str">
            <v>m2</v>
          </cell>
        </row>
        <row r="64">
          <cell r="C64" t="str">
            <v>C25砼预制盖板</v>
          </cell>
          <cell r="D64" t="str">
            <v>m3</v>
          </cell>
        </row>
        <row r="65">
          <cell r="C65" t="str">
            <v>钢筋制作与安装</v>
          </cell>
          <cell r="D65" t="str">
            <v>t</v>
          </cell>
        </row>
        <row r="66">
          <cell r="C66" t="str">
            <v>田间电杆围护</v>
          </cell>
          <cell r="D66" t="str">
            <v>个</v>
          </cell>
        </row>
        <row r="67">
          <cell r="C67" t="str">
            <v>土方开挖</v>
          </cell>
          <cell r="D67" t="str">
            <v>m3</v>
          </cell>
        </row>
        <row r="68">
          <cell r="C68" t="str">
            <v>土方回填夯实</v>
          </cell>
          <cell r="D68" t="str">
            <v>m3</v>
          </cell>
        </row>
        <row r="69">
          <cell r="C69" t="str">
            <v>M7.5浆砌砖</v>
          </cell>
          <cell r="D69" t="str">
            <v>m3</v>
          </cell>
        </row>
        <row r="70">
          <cell r="C70" t="str">
            <v>M10砂浆抹面</v>
          </cell>
          <cell r="D70" t="str">
            <v>m2</v>
          </cell>
        </row>
        <row r="71">
          <cell r="C71" t="str">
            <v>农田地力提升工程</v>
          </cell>
        </row>
        <row r="72">
          <cell r="C72" t="str">
            <v>土壤培肥工程</v>
          </cell>
          <cell r="D72" t="str">
            <v>亩</v>
          </cell>
        </row>
        <row r="73">
          <cell r="C73" t="str">
            <v>地力培肥</v>
          </cell>
          <cell r="D73" t="str">
            <v>t</v>
          </cell>
        </row>
        <row r="74">
          <cell r="C74" t="str">
            <v>灌溉与排水工程</v>
          </cell>
        </row>
        <row r="75">
          <cell r="C75" t="str">
            <v>输水工程</v>
          </cell>
        </row>
        <row r="76">
          <cell r="C76" t="str">
            <v>新建沟渠0.6×0.8</v>
          </cell>
          <cell r="D76" t="str">
            <v>m</v>
          </cell>
        </row>
        <row r="77">
          <cell r="C77" t="str">
            <v>渠体</v>
          </cell>
          <cell r="D77" t="str">
            <v>m</v>
          </cell>
        </row>
        <row r="78">
          <cell r="C78" t="str">
            <v>土方开挖</v>
          </cell>
          <cell r="D78" t="str">
            <v>m3</v>
          </cell>
        </row>
        <row r="79">
          <cell r="C79" t="str">
            <v>土方回填</v>
          </cell>
          <cell r="D79" t="str">
            <v>m3</v>
          </cell>
        </row>
        <row r="80">
          <cell r="C80" t="str">
            <v>20cm厚C20砼底板</v>
          </cell>
          <cell r="D80" t="str">
            <v>m3</v>
          </cell>
        </row>
        <row r="81">
          <cell r="C81" t="str">
            <v>模板</v>
          </cell>
          <cell r="D81" t="str">
            <v>m2</v>
          </cell>
        </row>
        <row r="82">
          <cell r="C82" t="str">
            <v>泄水管Φ50PVC</v>
          </cell>
          <cell r="D82" t="str">
            <v>m</v>
          </cell>
        </row>
        <row r="83">
          <cell r="C83" t="str">
            <v>M7.5浆砌砖</v>
          </cell>
          <cell r="D83" t="str">
            <v>m3</v>
          </cell>
        </row>
        <row r="84">
          <cell r="C84" t="str">
            <v>M10砂浆抹面</v>
          </cell>
          <cell r="D84" t="str">
            <v>m2</v>
          </cell>
        </row>
        <row r="85">
          <cell r="C85" t="str">
            <v>撑杆</v>
          </cell>
          <cell r="D85" t="str">
            <v>个</v>
          </cell>
        </row>
        <row r="86">
          <cell r="C86" t="str">
            <v>C20预制砼撑杆</v>
          </cell>
          <cell r="D86" t="str">
            <v>m3</v>
          </cell>
        </row>
        <row r="87">
          <cell r="C87" t="str">
            <v>钢筋制作与安装</v>
          </cell>
          <cell r="D87" t="str">
            <v>t</v>
          </cell>
        </row>
        <row r="88">
          <cell r="C88" t="str">
            <v>沟盖板</v>
          </cell>
          <cell r="D88" t="str">
            <v>个</v>
          </cell>
        </row>
        <row r="89">
          <cell r="C89" t="str">
            <v>预制C30钢筋砼</v>
          </cell>
          <cell r="D89" t="str">
            <v>m3</v>
          </cell>
        </row>
        <row r="90">
          <cell r="C90" t="str">
            <v>钢筋制作与安装</v>
          </cell>
          <cell r="D90" t="str">
            <v>t</v>
          </cell>
        </row>
        <row r="91">
          <cell r="C91" t="str">
            <v>沉砂池</v>
          </cell>
          <cell r="D91" t="str">
            <v>处</v>
          </cell>
        </row>
        <row r="92">
          <cell r="C92" t="str">
            <v>土方开挖</v>
          </cell>
          <cell r="D92" t="str">
            <v>m3</v>
          </cell>
        </row>
        <row r="93">
          <cell r="C93" t="str">
            <v>土方回填</v>
          </cell>
          <cell r="D93" t="str">
            <v>m3</v>
          </cell>
        </row>
        <row r="94">
          <cell r="C94" t="str">
            <v>C25砼底板</v>
          </cell>
          <cell r="D94" t="str">
            <v>m3</v>
          </cell>
        </row>
        <row r="95">
          <cell r="C95" t="str">
            <v>M7.5浆砌砖</v>
          </cell>
          <cell r="D95" t="str">
            <v>m3</v>
          </cell>
        </row>
        <row r="96">
          <cell r="C96" t="str">
            <v>M10砂浆抹面</v>
          </cell>
          <cell r="D96" t="str">
            <v>m2</v>
          </cell>
        </row>
        <row r="97">
          <cell r="C97" t="str">
            <v>模板</v>
          </cell>
          <cell r="D97" t="str">
            <v>m2</v>
          </cell>
        </row>
        <row r="98">
          <cell r="C98" t="str">
            <v>新建沟渠0.8×0.8</v>
          </cell>
          <cell r="D98" t="str">
            <v>m</v>
          </cell>
        </row>
        <row r="99">
          <cell r="C99" t="str">
            <v>渠体</v>
          </cell>
          <cell r="D99" t="str">
            <v>m</v>
          </cell>
        </row>
        <row r="100">
          <cell r="C100" t="str">
            <v>土方开挖</v>
          </cell>
          <cell r="D100" t="str">
            <v>m3</v>
          </cell>
        </row>
        <row r="101">
          <cell r="C101" t="str">
            <v>土方回填</v>
          </cell>
          <cell r="D101" t="str">
            <v>m3</v>
          </cell>
        </row>
        <row r="102">
          <cell r="C102" t="str">
            <v>20cm厚C20砼底板</v>
          </cell>
          <cell r="D102" t="str">
            <v>m3</v>
          </cell>
        </row>
        <row r="103">
          <cell r="C103" t="str">
            <v>模板</v>
          </cell>
          <cell r="D103" t="str">
            <v>m2</v>
          </cell>
        </row>
        <row r="104">
          <cell r="C104" t="str">
            <v>泄水管Φ50PVC</v>
          </cell>
          <cell r="D104" t="str">
            <v>m</v>
          </cell>
        </row>
        <row r="105">
          <cell r="C105" t="str">
            <v>M7.5浆砌砖</v>
          </cell>
          <cell r="D105" t="str">
            <v>m3</v>
          </cell>
        </row>
        <row r="106">
          <cell r="C106" t="str">
            <v>M10砂浆抹面</v>
          </cell>
          <cell r="D106" t="str">
            <v>m2</v>
          </cell>
        </row>
        <row r="107">
          <cell r="C107" t="str">
            <v>撑杆</v>
          </cell>
          <cell r="D107" t="str">
            <v>个</v>
          </cell>
        </row>
        <row r="108">
          <cell r="C108" t="str">
            <v>C20预制砼撑杆</v>
          </cell>
          <cell r="D108" t="str">
            <v>m3</v>
          </cell>
        </row>
        <row r="109">
          <cell r="C109" t="str">
            <v>钢筋制作与安装</v>
          </cell>
          <cell r="D109" t="str">
            <v>t</v>
          </cell>
        </row>
        <row r="110">
          <cell r="C110" t="str">
            <v>沟盖板</v>
          </cell>
          <cell r="D110" t="str">
            <v>个</v>
          </cell>
        </row>
        <row r="111">
          <cell r="C111" t="str">
            <v>预制C30钢筋砼</v>
          </cell>
          <cell r="D111" t="str">
            <v>m3</v>
          </cell>
        </row>
        <row r="112">
          <cell r="C112" t="str">
            <v>钢筋制作与安装</v>
          </cell>
          <cell r="D112" t="str">
            <v>t</v>
          </cell>
        </row>
        <row r="113">
          <cell r="C113" t="str">
            <v>沉砂池</v>
          </cell>
          <cell r="D113" t="str">
            <v>处</v>
          </cell>
        </row>
        <row r="114">
          <cell r="C114" t="str">
            <v>土方开挖</v>
          </cell>
          <cell r="D114" t="str">
            <v>m3</v>
          </cell>
        </row>
        <row r="115">
          <cell r="C115" t="str">
            <v>土方回填</v>
          </cell>
          <cell r="D115" t="str">
            <v>m3</v>
          </cell>
        </row>
        <row r="116">
          <cell r="C116" t="str">
            <v>C25砼底板</v>
          </cell>
          <cell r="D116" t="str">
            <v>m3</v>
          </cell>
        </row>
        <row r="117">
          <cell r="C117" t="str">
            <v>M7.5浆砌砖</v>
          </cell>
          <cell r="D117" t="str">
            <v>m3</v>
          </cell>
        </row>
        <row r="118">
          <cell r="C118" t="str">
            <v>M10砂浆抹面</v>
          </cell>
          <cell r="D118" t="str">
            <v>m2</v>
          </cell>
        </row>
        <row r="119">
          <cell r="C119" t="str">
            <v>模板</v>
          </cell>
          <cell r="D119" t="str">
            <v>m2</v>
          </cell>
        </row>
        <row r="120">
          <cell r="C120" t="str">
            <v>小型水源工程</v>
          </cell>
        </row>
        <row r="121">
          <cell r="C121" t="str">
            <v>整治山坪塘</v>
          </cell>
          <cell r="D121" t="str">
            <v>座</v>
          </cell>
        </row>
        <row r="122">
          <cell r="C122" t="str">
            <v>上游坝坡</v>
          </cell>
          <cell r="D122" t="str">
            <v>处</v>
          </cell>
        </row>
        <row r="123">
          <cell r="C123" t="str">
            <v>清淤</v>
          </cell>
          <cell r="D123" t="str">
            <v>m3</v>
          </cell>
        </row>
        <row r="124">
          <cell r="C124" t="str">
            <v>土方开挖</v>
          </cell>
          <cell r="D124" t="str">
            <v>m3</v>
          </cell>
        </row>
        <row r="125">
          <cell r="C125" t="str">
            <v>土方回填夯实</v>
          </cell>
          <cell r="D125" t="str">
            <v>m3</v>
          </cell>
        </row>
        <row r="126">
          <cell r="C126" t="str">
            <v>C20砼基础</v>
          </cell>
          <cell r="D126" t="str">
            <v>m3</v>
          </cell>
        </row>
        <row r="127">
          <cell r="C127" t="str">
            <v>模板</v>
          </cell>
          <cell r="D127" t="str">
            <v>m2</v>
          </cell>
        </row>
        <row r="128">
          <cell r="C128" t="str">
            <v>C20砼护坡</v>
          </cell>
          <cell r="D128" t="str">
            <v>m3</v>
          </cell>
        </row>
        <row r="129">
          <cell r="C129" t="str">
            <v>泥结碎石路面</v>
          </cell>
          <cell r="D129" t="str">
            <v>m2</v>
          </cell>
        </row>
        <row r="130">
          <cell r="C130" t="str">
            <v>沥青木板伸缩缝</v>
          </cell>
          <cell r="D130" t="str">
            <v>m2</v>
          </cell>
        </row>
        <row r="131">
          <cell r="C131" t="str">
            <v>C20砼压顶</v>
          </cell>
          <cell r="D131" t="str">
            <v>m3</v>
          </cell>
        </row>
        <row r="132">
          <cell r="C132" t="str">
            <v>下游坝坡</v>
          </cell>
          <cell r="D132" t="str">
            <v>处</v>
          </cell>
        </row>
        <row r="133">
          <cell r="C133" t="str">
            <v>土方开挖</v>
          </cell>
          <cell r="D133" t="str">
            <v>m3</v>
          </cell>
        </row>
        <row r="134">
          <cell r="C134" t="str">
            <v>土方回填夯实</v>
          </cell>
          <cell r="D134" t="str">
            <v>m3</v>
          </cell>
        </row>
        <row r="135">
          <cell r="C135" t="str">
            <v>C20砼压顶</v>
          </cell>
          <cell r="D135" t="str">
            <v>m3</v>
          </cell>
        </row>
        <row r="136">
          <cell r="C136" t="str">
            <v>溢洪道</v>
          </cell>
          <cell r="D136" t="str">
            <v>处</v>
          </cell>
        </row>
        <row r="137">
          <cell r="C137" t="str">
            <v>土方开挖</v>
          </cell>
          <cell r="D137" t="str">
            <v>m3</v>
          </cell>
        </row>
        <row r="138">
          <cell r="C138" t="str">
            <v>土方回填夯实</v>
          </cell>
          <cell r="D138" t="str">
            <v>m3</v>
          </cell>
        </row>
        <row r="139">
          <cell r="C139" t="str">
            <v>预制C30钢筋砼</v>
          </cell>
          <cell r="D139" t="str">
            <v>m3</v>
          </cell>
        </row>
        <row r="140">
          <cell r="C140" t="str">
            <v>现浇C20砼溢洪道</v>
          </cell>
          <cell r="D140" t="str">
            <v>m3</v>
          </cell>
        </row>
        <row r="141">
          <cell r="C141" t="str">
            <v>现浇C20砼消力池</v>
          </cell>
          <cell r="D141" t="str">
            <v>m3</v>
          </cell>
        </row>
        <row r="142">
          <cell r="C142" t="str">
            <v>模板</v>
          </cell>
          <cell r="D142" t="str">
            <v>m2</v>
          </cell>
        </row>
        <row r="143">
          <cell r="C143" t="str">
            <v>钢筋制作与安装</v>
          </cell>
          <cell r="D143" t="str">
            <v>t</v>
          </cell>
        </row>
        <row r="144">
          <cell r="C144" t="str">
            <v>PEφ160放水管</v>
          </cell>
          <cell r="D144" t="str">
            <v>m</v>
          </cell>
        </row>
        <row r="145">
          <cell r="C145" t="str">
            <v>放水闸阀</v>
          </cell>
          <cell r="D145" t="str">
            <v>个</v>
          </cell>
        </row>
        <row r="146">
          <cell r="C146" t="str">
            <v>放水管防水处理</v>
          </cell>
          <cell r="D146" t="str">
            <v>m2</v>
          </cell>
        </row>
        <row r="147">
          <cell r="C147" t="str">
            <v>20cm现浇C20砼渠道</v>
          </cell>
          <cell r="D147" t="str">
            <v>m3</v>
          </cell>
        </row>
        <row r="148">
          <cell r="C148" t="str">
            <v>下塘梯步</v>
          </cell>
          <cell r="D148" t="str">
            <v>处</v>
          </cell>
        </row>
        <row r="149">
          <cell r="C149" t="str">
            <v>C30现浇砼梯步</v>
          </cell>
          <cell r="D149" t="str">
            <v>m3</v>
          </cell>
        </row>
        <row r="150">
          <cell r="C150" t="str">
            <v>模板</v>
          </cell>
          <cell r="D150" t="str">
            <v>m2</v>
          </cell>
        </row>
        <row r="151">
          <cell r="C151" t="str">
            <v>预制C25钢筋砼盖板</v>
          </cell>
          <cell r="D151" t="str">
            <v>m3</v>
          </cell>
        </row>
        <row r="152">
          <cell r="C152" t="str">
            <v>现浇C20取水平台</v>
          </cell>
          <cell r="D152" t="str">
            <v>m3</v>
          </cell>
        </row>
        <row r="153">
          <cell r="C153" t="str">
            <v>钢筋制作与安装</v>
          </cell>
          <cell r="D153" t="str">
            <v>t</v>
          </cell>
        </row>
        <row r="154">
          <cell r="C154" t="str">
            <v>栏杆</v>
          </cell>
        </row>
        <row r="155">
          <cell r="C155" t="str">
            <v>不锈钢防护拦</v>
          </cell>
          <cell r="D155" t="str">
            <v>m</v>
          </cell>
        </row>
        <row r="156">
          <cell r="C156" t="str">
            <v>100m³蓄水池</v>
          </cell>
          <cell r="D156" t="str">
            <v>座</v>
          </cell>
        </row>
        <row r="157">
          <cell r="C157" t="str">
            <v>土方开挖(蓄水池)</v>
          </cell>
          <cell r="D157" t="str">
            <v>m3</v>
          </cell>
        </row>
        <row r="158">
          <cell r="C158" t="str">
            <v>石方开挖(蓄水池)</v>
          </cell>
          <cell r="D158" t="str">
            <v>m3</v>
          </cell>
        </row>
        <row r="159">
          <cell r="C159" t="str">
            <v>土方回填夯实</v>
          </cell>
          <cell r="D159" t="str">
            <v>m3</v>
          </cell>
        </row>
        <row r="160">
          <cell r="C160" t="str">
            <v>C20混凝土垫层</v>
          </cell>
          <cell r="D160" t="str">
            <v>m3</v>
          </cell>
        </row>
        <row r="161">
          <cell r="C161" t="str">
            <v>C25钢筋混凝土底板</v>
          </cell>
          <cell r="D161" t="str">
            <v>m3</v>
          </cell>
        </row>
        <row r="162">
          <cell r="C162" t="str">
            <v>M7.5浆砌砖池壁</v>
          </cell>
          <cell r="D162" t="str">
            <v>m3</v>
          </cell>
        </row>
        <row r="163">
          <cell r="C163" t="str">
            <v>M7.5浆砌砖护栏</v>
          </cell>
          <cell r="D163" t="str">
            <v>m3</v>
          </cell>
        </row>
        <row r="164">
          <cell r="C164" t="str">
            <v>现浇C20砼梯步</v>
          </cell>
          <cell r="D164" t="str">
            <v>m3</v>
          </cell>
        </row>
        <row r="165">
          <cell r="C165" t="str">
            <v>现浇C20砼配套排水沟、沉沙池</v>
          </cell>
          <cell r="D165" t="str">
            <v>m3</v>
          </cell>
        </row>
        <row r="166">
          <cell r="C166" t="str">
            <v>模板</v>
          </cell>
          <cell r="D166" t="str">
            <v>m2</v>
          </cell>
        </row>
        <row r="167">
          <cell r="C167" t="str">
            <v>M10砂浆抹面</v>
          </cell>
          <cell r="D167" t="str">
            <v>m2</v>
          </cell>
        </row>
        <row r="168">
          <cell r="C168" t="str">
            <v>不锈钢防护门</v>
          </cell>
          <cell r="D168" t="str">
            <v>扇</v>
          </cell>
        </row>
        <row r="169">
          <cell r="C169" t="str">
            <v>钢筋制作与安装</v>
          </cell>
          <cell r="D169" t="str">
            <v>t</v>
          </cell>
        </row>
        <row r="170">
          <cell r="C170" t="str">
            <v>DN75PPR管</v>
          </cell>
          <cell r="D170" t="str">
            <v>m</v>
          </cell>
        </row>
        <row r="171">
          <cell r="C171" t="str">
            <v>DN75闸阀</v>
          </cell>
          <cell r="D171" t="str">
            <v>个</v>
          </cell>
        </row>
        <row r="172">
          <cell r="C172" t="str">
            <v>泵站</v>
          </cell>
        </row>
        <row r="173">
          <cell r="C173" t="str">
            <v>管道工程</v>
          </cell>
        </row>
        <row r="174">
          <cell r="C174" t="str">
            <v>PE管（160mm)</v>
          </cell>
          <cell r="D174" t="str">
            <v>m</v>
          </cell>
        </row>
        <row r="175">
          <cell r="C175" t="str">
            <v>沟槽土方开挖</v>
          </cell>
          <cell r="D175" t="str">
            <v>m3</v>
          </cell>
        </row>
        <row r="176">
          <cell r="C176" t="str">
            <v>土方回填</v>
          </cell>
          <cell r="D176" t="str">
            <v>m3</v>
          </cell>
        </row>
        <row r="177">
          <cell r="C177" t="str">
            <v>PE管（200mm)</v>
          </cell>
          <cell r="D177" t="str">
            <v>m</v>
          </cell>
        </row>
        <row r="178">
          <cell r="C178" t="str">
            <v>沟槽土方开挖</v>
          </cell>
          <cell r="D178" t="str">
            <v>m3</v>
          </cell>
        </row>
        <row r="179">
          <cell r="C179" t="str">
            <v>土方回填</v>
          </cell>
          <cell r="D179" t="str">
            <v>m3</v>
          </cell>
        </row>
        <row r="180">
          <cell r="C180" t="str">
            <v>管道附属设施</v>
          </cell>
        </row>
        <row r="181">
          <cell r="C181" t="str">
            <v>闸阀井（砖砌）</v>
          </cell>
          <cell r="D181" t="str">
            <v>个</v>
          </cell>
        </row>
        <row r="182">
          <cell r="C182" t="str">
            <v>现浇C20砼</v>
          </cell>
          <cell r="D182" t="str">
            <v>m3</v>
          </cell>
        </row>
        <row r="183">
          <cell r="C183" t="str">
            <v>土方开挖</v>
          </cell>
          <cell r="D183" t="str">
            <v>m</v>
          </cell>
        </row>
        <row r="184">
          <cell r="C184" t="str">
            <v>土方回填</v>
          </cell>
          <cell r="D184" t="str">
            <v>m</v>
          </cell>
        </row>
        <row r="185">
          <cell r="C185" t="str">
            <v>M7.5浆砌砖</v>
          </cell>
          <cell r="D185" t="str">
            <v>m3</v>
          </cell>
        </row>
        <row r="186">
          <cell r="C186" t="str">
            <v>预制C25钢筋砼盖板</v>
          </cell>
          <cell r="D186" t="str">
            <v>m3</v>
          </cell>
        </row>
        <row r="187">
          <cell r="C187" t="str">
            <v>钢筋制作与安装</v>
          </cell>
          <cell r="D187" t="str">
            <v>t</v>
          </cell>
        </row>
        <row r="188">
          <cell r="C188" t="str">
            <v>模板</v>
          </cell>
          <cell r="D188" t="str">
            <v>m2</v>
          </cell>
        </row>
        <row r="189">
          <cell r="C189" t="str">
            <v>闸阀井（预制）</v>
          </cell>
          <cell r="D189" t="str">
            <v>个</v>
          </cell>
        </row>
        <row r="190">
          <cell r="C190" t="str">
            <v>土方开挖</v>
          </cell>
          <cell r="D190" t="str">
            <v>m</v>
          </cell>
        </row>
        <row r="191">
          <cell r="C191" t="str">
            <v>土方回填</v>
          </cell>
          <cell r="D191" t="str">
            <v>m</v>
          </cell>
        </row>
        <row r="192">
          <cell r="C192" t="str">
            <v>现浇C20砼</v>
          </cell>
          <cell r="D192" t="str">
            <v>m3</v>
          </cell>
        </row>
        <row r="193">
          <cell r="C193" t="str">
            <v>模板</v>
          </cell>
          <cell r="D193" t="str">
            <v>m2</v>
          </cell>
        </row>
        <row r="194">
          <cell r="C194" t="str">
            <v>预制闸阀井安装</v>
          </cell>
          <cell r="D194" t="str">
            <v>个</v>
          </cell>
        </row>
        <row r="195">
          <cell r="C195" t="str">
            <v>树脂井盖安装</v>
          </cell>
          <cell r="D195" t="str">
            <v>个</v>
          </cell>
        </row>
        <row r="196">
          <cell r="C196" t="str">
            <v>镇墩</v>
          </cell>
          <cell r="D196" t="str">
            <v>个</v>
          </cell>
        </row>
        <row r="197">
          <cell r="C197" t="str">
            <v>墩</v>
          </cell>
          <cell r="D197" t="str">
            <v>m3</v>
          </cell>
        </row>
        <row r="198">
          <cell r="C198" t="str">
            <v>管道过路</v>
          </cell>
          <cell r="D198" t="str">
            <v>处</v>
          </cell>
        </row>
        <row r="199">
          <cell r="C199" t="str">
            <v>混凝土拆除</v>
          </cell>
          <cell r="D199" t="str">
            <v>m</v>
          </cell>
        </row>
        <row r="200">
          <cell r="C200" t="str">
            <v>钢套管DN200（壁厚4.5mm）</v>
          </cell>
          <cell r="D200" t="str">
            <v>m</v>
          </cell>
        </row>
        <row r="201">
          <cell r="C201" t="str">
            <v>10cm厚泥结碎石路基</v>
          </cell>
          <cell r="D201" t="str">
            <v>m2</v>
          </cell>
        </row>
        <row r="202">
          <cell r="C202" t="str">
            <v>20cm厚C30砼路面</v>
          </cell>
          <cell r="D202" t="str">
            <v>m2</v>
          </cell>
        </row>
        <row r="203">
          <cell r="C203" t="str">
            <v>渠系建筑物</v>
          </cell>
        </row>
        <row r="204">
          <cell r="C204" t="str">
            <v>涵管D200</v>
          </cell>
          <cell r="D204" t="str">
            <v>处</v>
          </cell>
        </row>
        <row r="205">
          <cell r="C205" t="str">
            <v>土方开挖</v>
          </cell>
          <cell r="D205" t="str">
            <v>m3</v>
          </cell>
        </row>
        <row r="206">
          <cell r="C206" t="str">
            <v>土方回填夯实</v>
          </cell>
          <cell r="D206" t="str">
            <v>m3</v>
          </cell>
        </row>
        <row r="207">
          <cell r="C207" t="str">
            <v>C15混凝土管垫层</v>
          </cell>
          <cell r="D207" t="str">
            <v>m3</v>
          </cell>
        </row>
        <row r="208">
          <cell r="C208" t="str">
            <v>M7.5浆砌砖</v>
          </cell>
          <cell r="D208" t="str">
            <v>m3</v>
          </cell>
        </row>
        <row r="209">
          <cell r="C209" t="str">
            <v>M10砂浆抹面</v>
          </cell>
          <cell r="D209" t="str">
            <v>m2</v>
          </cell>
        </row>
        <row r="210">
          <cell r="C210" t="str">
            <v>DN200钢筋砼管</v>
          </cell>
          <cell r="D210" t="str">
            <v>m</v>
          </cell>
        </row>
        <row r="211">
          <cell r="C211" t="str">
            <v>模板</v>
          </cell>
          <cell r="D211" t="str">
            <v>m2</v>
          </cell>
        </row>
        <row r="212">
          <cell r="C212" t="str">
            <v>涵管D500</v>
          </cell>
          <cell r="D212" t="str">
            <v>处</v>
          </cell>
        </row>
        <row r="213">
          <cell r="C213" t="str">
            <v>土方开挖</v>
          </cell>
          <cell r="D213" t="str">
            <v>m3</v>
          </cell>
        </row>
        <row r="214">
          <cell r="C214" t="str">
            <v>土方回填夯实</v>
          </cell>
          <cell r="D214" t="str">
            <v>m3</v>
          </cell>
        </row>
        <row r="215">
          <cell r="C215" t="str">
            <v>C15混凝土管垫层</v>
          </cell>
          <cell r="D215" t="str">
            <v>m3</v>
          </cell>
        </row>
        <row r="216">
          <cell r="C216" t="str">
            <v>M7.5浆砌砖</v>
          </cell>
          <cell r="D216" t="str">
            <v>m3</v>
          </cell>
        </row>
        <row r="217">
          <cell r="C217" t="str">
            <v>M10砂浆抹面</v>
          </cell>
          <cell r="D217" t="str">
            <v>m2</v>
          </cell>
        </row>
        <row r="218">
          <cell r="C218" t="str">
            <v>DN500钢筋砼管</v>
          </cell>
          <cell r="D218" t="str">
            <v>m</v>
          </cell>
        </row>
        <row r="219">
          <cell r="C219" t="str">
            <v>模板</v>
          </cell>
          <cell r="D219" t="str">
            <v>m2</v>
          </cell>
        </row>
        <row r="220">
          <cell r="C220" t="str">
            <v>涵管D800</v>
          </cell>
          <cell r="D220" t="str">
            <v>处</v>
          </cell>
        </row>
        <row r="221">
          <cell r="C221" t="str">
            <v>土方开挖</v>
          </cell>
          <cell r="D221" t="str">
            <v>m3</v>
          </cell>
        </row>
        <row r="222">
          <cell r="C222" t="str">
            <v>土方回填夯实</v>
          </cell>
          <cell r="D222" t="str">
            <v>m3</v>
          </cell>
        </row>
        <row r="223">
          <cell r="C223" t="str">
            <v>C15混凝土管垫层</v>
          </cell>
          <cell r="D223" t="str">
            <v>m3</v>
          </cell>
        </row>
        <row r="224">
          <cell r="C224" t="str">
            <v>M7.5浆砌砖</v>
          </cell>
          <cell r="D224" t="str">
            <v>m3</v>
          </cell>
        </row>
        <row r="225">
          <cell r="C225" t="str">
            <v>M10砂浆抹面</v>
          </cell>
          <cell r="D225" t="str">
            <v>m2</v>
          </cell>
        </row>
        <row r="226">
          <cell r="C226" t="str">
            <v>DN800钢筋砼管</v>
          </cell>
          <cell r="D226" t="str">
            <v>m</v>
          </cell>
        </row>
        <row r="227">
          <cell r="C227" t="str">
            <v>模板</v>
          </cell>
          <cell r="D227" t="str">
            <v>m2</v>
          </cell>
        </row>
        <row r="228">
          <cell r="C228" t="str">
            <v>量水尺</v>
          </cell>
          <cell r="D228" t="str">
            <v>套</v>
          </cell>
        </row>
        <row r="229">
          <cell r="C229" t="str">
            <v>田间道路工程</v>
          </cell>
        </row>
        <row r="230">
          <cell r="C230" t="str">
            <v>机耕道</v>
          </cell>
        </row>
        <row r="231">
          <cell r="C231" t="str">
            <v>机耕道（3.5m宽）</v>
          </cell>
          <cell r="D231" t="str">
            <v>m</v>
          </cell>
        </row>
        <row r="232">
          <cell r="C232" t="str">
            <v>土方开挖</v>
          </cell>
          <cell r="D232" t="str">
            <v>m3</v>
          </cell>
        </row>
        <row r="233">
          <cell r="C233" t="str">
            <v>土方回填</v>
          </cell>
          <cell r="D233" t="str">
            <v>m3</v>
          </cell>
        </row>
        <row r="234">
          <cell r="C234" t="str">
            <v>路床碾压</v>
          </cell>
          <cell r="D234" t="str">
            <v>m2</v>
          </cell>
        </row>
        <row r="235">
          <cell r="C235" t="str">
            <v>15cm厚泥结石路面</v>
          </cell>
          <cell r="D235" t="str">
            <v>m2</v>
          </cell>
        </row>
        <row r="236">
          <cell r="C236" t="str">
            <v>土路肩</v>
          </cell>
          <cell r="D236" t="str">
            <v>m3</v>
          </cell>
        </row>
        <row r="237">
          <cell r="C237" t="str">
            <v>土质边沟</v>
          </cell>
          <cell r="D237" t="str">
            <v>m3</v>
          </cell>
        </row>
        <row r="238">
          <cell r="C238" t="str">
            <v>道路接口</v>
          </cell>
          <cell r="D238" t="str">
            <v>处</v>
          </cell>
        </row>
        <row r="239">
          <cell r="C239" t="str">
            <v>土方开挖</v>
          </cell>
          <cell r="D239" t="str">
            <v>m3</v>
          </cell>
        </row>
        <row r="240">
          <cell r="C240" t="str">
            <v>土方回填</v>
          </cell>
          <cell r="D240" t="str">
            <v>m3</v>
          </cell>
        </row>
        <row r="241">
          <cell r="C241" t="str">
            <v>路床碾压</v>
          </cell>
          <cell r="D241" t="str">
            <v>m2</v>
          </cell>
        </row>
        <row r="242">
          <cell r="C242" t="str">
            <v>15cm厚泥结石路面</v>
          </cell>
          <cell r="D242" t="str">
            <v>m2</v>
          </cell>
        </row>
        <row r="243">
          <cell r="C243" t="str">
            <v>弯道加宽</v>
          </cell>
          <cell r="D243" t="str">
            <v>处</v>
          </cell>
        </row>
        <row r="244">
          <cell r="C244" t="str">
            <v>土方开挖</v>
          </cell>
          <cell r="D244" t="str">
            <v>m3</v>
          </cell>
        </row>
        <row r="245">
          <cell r="C245" t="str">
            <v>土方回填</v>
          </cell>
          <cell r="D245" t="str">
            <v>m3</v>
          </cell>
        </row>
        <row r="246">
          <cell r="C246" t="str">
            <v>路床碾压</v>
          </cell>
          <cell r="D246" t="str">
            <v>m2</v>
          </cell>
        </row>
        <row r="247">
          <cell r="C247" t="str">
            <v>15cm厚泥结石路面</v>
          </cell>
          <cell r="D247" t="str">
            <v>m2</v>
          </cell>
        </row>
        <row r="248">
          <cell r="C248" t="str">
            <v>错车道</v>
          </cell>
          <cell r="D248" t="str">
            <v>处</v>
          </cell>
        </row>
        <row r="249">
          <cell r="C249" t="str">
            <v>土方开挖</v>
          </cell>
          <cell r="D249" t="str">
            <v>m3</v>
          </cell>
        </row>
        <row r="250">
          <cell r="C250" t="str">
            <v>土方回填</v>
          </cell>
          <cell r="D250" t="str">
            <v>m3</v>
          </cell>
        </row>
        <row r="251">
          <cell r="C251" t="str">
            <v>路床碾压</v>
          </cell>
          <cell r="D251" t="str">
            <v>m2</v>
          </cell>
        </row>
        <row r="252">
          <cell r="C252" t="str">
            <v>15cm厚泥结石路面</v>
          </cell>
          <cell r="D252" t="str">
            <v>m2</v>
          </cell>
        </row>
        <row r="253">
          <cell r="C253" t="str">
            <v>下田坡道</v>
          </cell>
          <cell r="D253" t="str">
            <v>处</v>
          </cell>
        </row>
        <row r="254">
          <cell r="C254" t="str">
            <v>土方开挖</v>
          </cell>
          <cell r="D254" t="str">
            <v>m3</v>
          </cell>
        </row>
        <row r="255">
          <cell r="C255" t="str">
            <v>土方回填夯实</v>
          </cell>
          <cell r="D255" t="str">
            <v>m3</v>
          </cell>
        </row>
        <row r="256">
          <cell r="C256" t="str">
            <v>科技推广措施</v>
          </cell>
        </row>
        <row r="257">
          <cell r="C257" t="str">
            <v>耕地质量监测</v>
          </cell>
          <cell r="D257" t="str">
            <v>处</v>
          </cell>
        </row>
        <row r="258">
          <cell r="C258" t="str">
            <v>其他工程</v>
          </cell>
        </row>
        <row r="259">
          <cell r="C259" t="str">
            <v>项目公示牌</v>
          </cell>
          <cell r="D259" t="str">
            <v>处</v>
          </cell>
        </row>
        <row r="260">
          <cell r="C260" t="str">
            <v>土方开挖</v>
          </cell>
          <cell r="D260" t="str">
            <v>m3</v>
          </cell>
        </row>
        <row r="261">
          <cell r="C261" t="str">
            <v>土方回填夯实</v>
          </cell>
          <cell r="D261" t="str">
            <v>m3</v>
          </cell>
        </row>
        <row r="262">
          <cell r="C262" t="str">
            <v>C20混凝土基础</v>
          </cell>
          <cell r="D262" t="str">
            <v>m3</v>
          </cell>
        </row>
        <row r="263">
          <cell r="C263" t="str">
            <v>模板</v>
          </cell>
          <cell r="D263" t="str">
            <v>m2</v>
          </cell>
        </row>
        <row r="264">
          <cell r="C264" t="str">
            <v>M7.5砂浆砌砖边墙</v>
          </cell>
          <cell r="D264" t="str">
            <v>m3</v>
          </cell>
        </row>
        <row r="265">
          <cell r="C265" t="str">
            <v>M10砂浆抹面</v>
          </cell>
          <cell r="D265" t="str">
            <v>m2</v>
          </cell>
        </row>
        <row r="266">
          <cell r="C266" t="str">
            <v>M7.5瓷砖贴面</v>
          </cell>
          <cell r="D266" t="str">
            <v>m2</v>
          </cell>
        </row>
        <row r="267">
          <cell r="C267" t="str">
            <v>标识牌</v>
          </cell>
          <cell r="D267" t="str">
            <v>个</v>
          </cell>
        </row>
        <row r="268">
          <cell r="C268" t="str">
            <v>标识牌</v>
          </cell>
          <cell r="D268" t="str">
            <v>个</v>
          </cell>
        </row>
        <row r="269">
          <cell r="C269" t="str">
            <v>警示牌</v>
          </cell>
          <cell r="D269" t="str">
            <v>个</v>
          </cell>
        </row>
        <row r="270">
          <cell r="C270" t="str">
            <v>警示牌</v>
          </cell>
          <cell r="D270" t="str">
            <v>个</v>
          </cell>
        </row>
        <row r="271">
          <cell r="C271" t="str">
            <v>酒谷村</v>
          </cell>
        </row>
        <row r="272">
          <cell r="C272" t="str">
            <v>田块整治工程 </v>
          </cell>
        </row>
        <row r="273">
          <cell r="C273" t="str">
            <v>田型调型</v>
          </cell>
          <cell r="D273" t="str">
            <v>亩</v>
          </cell>
        </row>
        <row r="274">
          <cell r="C274" t="str">
            <v>格田整理</v>
          </cell>
          <cell r="D274" t="str">
            <v>亩</v>
          </cell>
        </row>
        <row r="275">
          <cell r="C275" t="str">
            <v>表土剥离</v>
          </cell>
          <cell r="D275" t="str">
            <v>m3</v>
          </cell>
        </row>
        <row r="276">
          <cell r="C276" t="str">
            <v>表土回填</v>
          </cell>
          <cell r="D276" t="str">
            <v>m3</v>
          </cell>
        </row>
        <row r="277">
          <cell r="C277" t="str">
            <v>犁底层重构</v>
          </cell>
          <cell r="D277" t="str">
            <v>m3</v>
          </cell>
        </row>
        <row r="278">
          <cell r="C278" t="str">
            <v>土方开挖（格田调型）</v>
          </cell>
          <cell r="D278" t="str">
            <v>m3</v>
          </cell>
        </row>
        <row r="279">
          <cell r="C279" t="str">
            <v>土方回填（格田调型）</v>
          </cell>
          <cell r="D279" t="str">
            <v>m3</v>
          </cell>
        </row>
        <row r="280">
          <cell r="C280" t="str">
            <v>田面旋耕</v>
          </cell>
          <cell r="D280" t="str">
            <v>公顷</v>
          </cell>
        </row>
        <row r="281">
          <cell r="C281" t="str">
            <v>拆除田埂</v>
          </cell>
          <cell r="D281" t="str">
            <v>m</v>
          </cell>
        </row>
        <row r="282">
          <cell r="C282" t="str">
            <v>拆除田坎</v>
          </cell>
          <cell r="D282" t="str">
            <v>m3</v>
          </cell>
        </row>
        <row r="283">
          <cell r="C283" t="str">
            <v>修筑田埂</v>
          </cell>
          <cell r="D283" t="str">
            <v>m</v>
          </cell>
        </row>
        <row r="284">
          <cell r="C284" t="str">
            <v>筑田埂</v>
          </cell>
          <cell r="D284" t="str">
            <v>m3</v>
          </cell>
        </row>
        <row r="285">
          <cell r="C285" t="str">
            <v>格田放水口</v>
          </cell>
          <cell r="D285" t="str">
            <v>处</v>
          </cell>
        </row>
        <row r="286">
          <cell r="C286" t="str">
            <v>PVC-U排水管</v>
          </cell>
          <cell r="D286" t="str">
            <v>m</v>
          </cell>
        </row>
        <row r="287">
          <cell r="C287" t="str">
            <v>PVC管45°接头</v>
          </cell>
          <cell r="D287" t="str">
            <v>个</v>
          </cell>
        </row>
        <row r="288">
          <cell r="C288" t="str">
            <v>PVC排水管90°接头</v>
          </cell>
          <cell r="D288" t="str">
            <v>个</v>
          </cell>
        </row>
        <row r="289">
          <cell r="C289" t="str">
            <v>活动接头</v>
          </cell>
          <cell r="D289" t="str">
            <v>个</v>
          </cell>
        </row>
        <row r="290">
          <cell r="C290" t="str">
            <v>地型调型</v>
          </cell>
          <cell r="D290" t="str">
            <v>亩</v>
          </cell>
        </row>
        <row r="291">
          <cell r="C291" t="str">
            <v>坡改梯</v>
          </cell>
          <cell r="D291" t="str">
            <v>亩</v>
          </cell>
        </row>
        <row r="292">
          <cell r="C292" t="str">
            <v>清表</v>
          </cell>
          <cell r="D292" t="str">
            <v>亩</v>
          </cell>
        </row>
        <row r="293">
          <cell r="C293" t="str">
            <v>表土剥离</v>
          </cell>
          <cell r="D293" t="str">
            <v>m3</v>
          </cell>
        </row>
        <row r="294">
          <cell r="C294" t="str">
            <v>表土回填</v>
          </cell>
          <cell r="D294" t="str">
            <v>m3</v>
          </cell>
        </row>
        <row r="295">
          <cell r="C295" t="str">
            <v>土方开挖（调型）</v>
          </cell>
          <cell r="D295" t="str">
            <v>m3</v>
          </cell>
        </row>
        <row r="296">
          <cell r="C296" t="str">
            <v>土方回填（调型）</v>
          </cell>
          <cell r="D296" t="str">
            <v>m3</v>
          </cell>
        </row>
        <row r="297">
          <cell r="C297" t="str">
            <v>土地翻耕</v>
          </cell>
          <cell r="D297" t="str">
            <v>公顷</v>
          </cell>
        </row>
        <row r="298">
          <cell r="C298" t="str">
            <v>拆除土埂</v>
          </cell>
          <cell r="D298" t="str">
            <v>m</v>
          </cell>
        </row>
        <row r="299">
          <cell r="C299" t="str">
            <v>土埂拆除</v>
          </cell>
          <cell r="D299" t="str">
            <v>m3</v>
          </cell>
        </row>
        <row r="300">
          <cell r="C300" t="str">
            <v>筑土埂</v>
          </cell>
          <cell r="D300" t="str">
            <v>m</v>
          </cell>
        </row>
        <row r="301">
          <cell r="C301" t="str">
            <v>土埂修筑</v>
          </cell>
          <cell r="D301" t="str">
            <v>m3</v>
          </cell>
        </row>
        <row r="302">
          <cell r="C302" t="str">
            <v>背沟清理</v>
          </cell>
          <cell r="D302" t="str">
            <v>m3</v>
          </cell>
        </row>
        <row r="303">
          <cell r="C303" t="str">
            <v>囤水田</v>
          </cell>
          <cell r="D303" t="str">
            <v>口</v>
          </cell>
        </row>
        <row r="304">
          <cell r="C304" t="str">
            <v>土地平整</v>
          </cell>
          <cell r="D304" t="str">
            <v>亩</v>
          </cell>
        </row>
        <row r="305">
          <cell r="C305" t="str">
            <v>表土剥离</v>
          </cell>
          <cell r="D305" t="str">
            <v>m3</v>
          </cell>
        </row>
        <row r="306">
          <cell r="C306" t="str">
            <v>表土回填</v>
          </cell>
          <cell r="D306" t="str">
            <v>m3</v>
          </cell>
        </row>
        <row r="307">
          <cell r="C307" t="str">
            <v>土方开挖（格田调型）</v>
          </cell>
          <cell r="D307" t="str">
            <v>m3</v>
          </cell>
        </row>
        <row r="308">
          <cell r="C308" t="str">
            <v>土方回填（格田调型）</v>
          </cell>
          <cell r="D308" t="str">
            <v>m3</v>
          </cell>
        </row>
        <row r="309">
          <cell r="C309" t="str">
            <v>土地翻耕</v>
          </cell>
          <cell r="D309" t="str">
            <v>公顷</v>
          </cell>
        </row>
        <row r="310">
          <cell r="C310" t="str">
            <v>囤水田田埂</v>
          </cell>
          <cell r="D310" t="str">
            <v>m</v>
          </cell>
        </row>
        <row r="311">
          <cell r="C311" t="str">
            <v>土方开挖</v>
          </cell>
          <cell r="D311" t="str">
            <v>m3</v>
          </cell>
        </row>
        <row r="312">
          <cell r="C312" t="str">
            <v>土方回填夯实</v>
          </cell>
          <cell r="D312" t="str">
            <v>m3</v>
          </cell>
        </row>
        <row r="313">
          <cell r="C313" t="str">
            <v>M7.5浆砌砖</v>
          </cell>
          <cell r="D313" t="str">
            <v>m3</v>
          </cell>
        </row>
        <row r="314">
          <cell r="C314" t="str">
            <v>M10砂浆抹面</v>
          </cell>
          <cell r="D314" t="str">
            <v>m2</v>
          </cell>
        </row>
        <row r="315">
          <cell r="C315" t="str">
            <v>下田梯步</v>
          </cell>
          <cell r="D315" t="str">
            <v>处</v>
          </cell>
        </row>
        <row r="316">
          <cell r="C316" t="str">
            <v>土方开挖</v>
          </cell>
          <cell r="D316" t="str">
            <v>m3</v>
          </cell>
        </row>
        <row r="317">
          <cell r="C317" t="str">
            <v>土方回填</v>
          </cell>
          <cell r="D317" t="str">
            <v>m3</v>
          </cell>
        </row>
        <row r="318">
          <cell r="C318" t="str">
            <v>M7.5浆砌砖</v>
          </cell>
          <cell r="D318" t="str">
            <v>m3</v>
          </cell>
        </row>
        <row r="319">
          <cell r="C319" t="str">
            <v>M10砂浆抹面</v>
          </cell>
          <cell r="D319" t="str">
            <v>m2</v>
          </cell>
        </row>
        <row r="320">
          <cell r="C320" t="str">
            <v>M10砂浆抹面（立面）</v>
          </cell>
          <cell r="D320" t="str">
            <v>m2</v>
          </cell>
        </row>
        <row r="321">
          <cell r="C321" t="str">
            <v>囤水田放水口</v>
          </cell>
          <cell r="D321" t="str">
            <v>处</v>
          </cell>
        </row>
        <row r="322">
          <cell r="C322" t="str">
            <v>土方开挖</v>
          </cell>
          <cell r="D322" t="str">
            <v>m3</v>
          </cell>
        </row>
        <row r="323">
          <cell r="C323" t="str">
            <v>土方回填</v>
          </cell>
          <cell r="D323" t="str">
            <v>m3</v>
          </cell>
        </row>
        <row r="324">
          <cell r="C324" t="str">
            <v>C20现浇砼基础（含跌水）</v>
          </cell>
          <cell r="D324" t="str">
            <v>m3</v>
          </cell>
        </row>
        <row r="325">
          <cell r="C325" t="str">
            <v>模板</v>
          </cell>
          <cell r="D325" t="str">
            <v>m2</v>
          </cell>
        </row>
        <row r="326">
          <cell r="C326" t="str">
            <v>M7.5浆砌砖</v>
          </cell>
          <cell r="D326" t="str">
            <v>m3</v>
          </cell>
        </row>
        <row r="327">
          <cell r="C327" t="str">
            <v>M10砂浆抹面</v>
          </cell>
          <cell r="D327" t="str">
            <v>m2</v>
          </cell>
        </row>
        <row r="328">
          <cell r="C328" t="str">
            <v>C25砼预制盖板</v>
          </cell>
          <cell r="D328" t="str">
            <v>m3</v>
          </cell>
        </row>
        <row r="329">
          <cell r="C329" t="str">
            <v>钢筋制作与安装</v>
          </cell>
          <cell r="D329" t="str">
            <v>t</v>
          </cell>
        </row>
        <row r="330">
          <cell r="C330" t="str">
            <v>田间电杆围护</v>
          </cell>
          <cell r="D330" t="str">
            <v>个</v>
          </cell>
        </row>
        <row r="331">
          <cell r="C331" t="str">
            <v>土方开挖</v>
          </cell>
          <cell r="D331" t="str">
            <v>m3</v>
          </cell>
        </row>
        <row r="332">
          <cell r="C332" t="str">
            <v>土方回填夯实</v>
          </cell>
          <cell r="D332" t="str">
            <v>m3</v>
          </cell>
        </row>
        <row r="333">
          <cell r="C333" t="str">
            <v>M7.5浆砌砖</v>
          </cell>
          <cell r="D333" t="str">
            <v>m3</v>
          </cell>
        </row>
        <row r="334">
          <cell r="C334" t="str">
            <v>M10砂浆抹面</v>
          </cell>
          <cell r="D334" t="str">
            <v>m2</v>
          </cell>
        </row>
        <row r="335">
          <cell r="C335" t="str">
            <v>农田地力提升工程</v>
          </cell>
        </row>
        <row r="336">
          <cell r="C336" t="str">
            <v>土壤培肥工程</v>
          </cell>
          <cell r="D336" t="str">
            <v>亩</v>
          </cell>
        </row>
        <row r="337">
          <cell r="C337" t="str">
            <v>地力培肥</v>
          </cell>
          <cell r="D337" t="str">
            <v>t</v>
          </cell>
        </row>
        <row r="338">
          <cell r="C338" t="str">
            <v>灌溉与排水工程</v>
          </cell>
        </row>
        <row r="339">
          <cell r="C339" t="str">
            <v>输水工程</v>
          </cell>
        </row>
        <row r="340">
          <cell r="C340" t="str">
            <v>新建沟渠0.6×0.8</v>
          </cell>
          <cell r="D340" t="str">
            <v>m</v>
          </cell>
        </row>
        <row r="341">
          <cell r="C341" t="str">
            <v>渠体</v>
          </cell>
          <cell r="D341" t="str">
            <v>m</v>
          </cell>
        </row>
        <row r="342">
          <cell r="C342" t="str">
            <v>土方开挖</v>
          </cell>
          <cell r="D342" t="str">
            <v>m3</v>
          </cell>
        </row>
        <row r="343">
          <cell r="C343" t="str">
            <v>土方回填</v>
          </cell>
          <cell r="D343" t="str">
            <v>m3</v>
          </cell>
        </row>
        <row r="344">
          <cell r="C344" t="str">
            <v>20cm厚C20砼底板</v>
          </cell>
          <cell r="D344" t="str">
            <v>m3</v>
          </cell>
        </row>
        <row r="345">
          <cell r="C345" t="str">
            <v>模板</v>
          </cell>
          <cell r="D345" t="str">
            <v>m2</v>
          </cell>
        </row>
        <row r="346">
          <cell r="C346" t="str">
            <v>泄水管Φ50PVC</v>
          </cell>
          <cell r="D346" t="str">
            <v>m</v>
          </cell>
        </row>
        <row r="347">
          <cell r="C347" t="str">
            <v>M7.5浆砌砖</v>
          </cell>
          <cell r="D347" t="str">
            <v>m3</v>
          </cell>
        </row>
        <row r="348">
          <cell r="C348" t="str">
            <v>M10砂浆抹面</v>
          </cell>
          <cell r="D348" t="str">
            <v>m2</v>
          </cell>
        </row>
        <row r="349">
          <cell r="C349" t="str">
            <v>撑杆</v>
          </cell>
          <cell r="D349" t="str">
            <v>个</v>
          </cell>
        </row>
        <row r="350">
          <cell r="C350" t="str">
            <v>C20预制砼撑杆</v>
          </cell>
          <cell r="D350" t="str">
            <v>m3</v>
          </cell>
        </row>
        <row r="351">
          <cell r="C351" t="str">
            <v>钢筋制作与安装</v>
          </cell>
          <cell r="D351" t="str">
            <v>t</v>
          </cell>
        </row>
        <row r="352">
          <cell r="C352" t="str">
            <v>沟盖板</v>
          </cell>
          <cell r="D352" t="str">
            <v>个</v>
          </cell>
        </row>
        <row r="353">
          <cell r="C353" t="str">
            <v>预制C30钢筋砼</v>
          </cell>
          <cell r="D353" t="str">
            <v>m3</v>
          </cell>
        </row>
        <row r="354">
          <cell r="C354" t="str">
            <v>钢筋制作与安装</v>
          </cell>
          <cell r="D354" t="str">
            <v>t</v>
          </cell>
        </row>
        <row r="355">
          <cell r="C355" t="str">
            <v>沉砂池</v>
          </cell>
          <cell r="D355" t="str">
            <v>处</v>
          </cell>
        </row>
        <row r="356">
          <cell r="C356" t="str">
            <v>土方开挖</v>
          </cell>
          <cell r="D356" t="str">
            <v>m3</v>
          </cell>
        </row>
        <row r="357">
          <cell r="C357" t="str">
            <v>土方回填</v>
          </cell>
          <cell r="D357" t="str">
            <v>m3</v>
          </cell>
        </row>
        <row r="358">
          <cell r="C358" t="str">
            <v>C25砼底板</v>
          </cell>
          <cell r="D358" t="str">
            <v>m3</v>
          </cell>
        </row>
        <row r="359">
          <cell r="C359" t="str">
            <v>M7.5浆砌砖</v>
          </cell>
          <cell r="D359" t="str">
            <v>m3</v>
          </cell>
        </row>
        <row r="360">
          <cell r="C360" t="str">
            <v>M10砂浆抹面</v>
          </cell>
          <cell r="D360" t="str">
            <v>m2</v>
          </cell>
        </row>
        <row r="361">
          <cell r="C361" t="str">
            <v>模板</v>
          </cell>
          <cell r="D361" t="str">
            <v>m2</v>
          </cell>
        </row>
        <row r="362">
          <cell r="C362" t="str">
            <v>新建沟渠0.8×0.8</v>
          </cell>
          <cell r="D362" t="str">
            <v>m</v>
          </cell>
        </row>
        <row r="363">
          <cell r="C363" t="str">
            <v>渠体</v>
          </cell>
          <cell r="D363" t="str">
            <v>m</v>
          </cell>
        </row>
        <row r="364">
          <cell r="C364" t="str">
            <v>土方开挖</v>
          </cell>
          <cell r="D364" t="str">
            <v>m3</v>
          </cell>
        </row>
        <row r="365">
          <cell r="C365" t="str">
            <v>土方回填</v>
          </cell>
          <cell r="D365" t="str">
            <v>m3</v>
          </cell>
        </row>
        <row r="366">
          <cell r="C366" t="str">
            <v>20cm厚C20砼底板</v>
          </cell>
          <cell r="D366" t="str">
            <v>m3</v>
          </cell>
        </row>
        <row r="367">
          <cell r="C367" t="str">
            <v>模板</v>
          </cell>
          <cell r="D367" t="str">
            <v>m2</v>
          </cell>
        </row>
        <row r="368">
          <cell r="C368" t="str">
            <v>泄水管Φ50PVC</v>
          </cell>
          <cell r="D368" t="str">
            <v>m</v>
          </cell>
        </row>
        <row r="369">
          <cell r="C369" t="str">
            <v>M7.5浆砌砖</v>
          </cell>
          <cell r="D369" t="str">
            <v>m3</v>
          </cell>
        </row>
        <row r="370">
          <cell r="C370" t="str">
            <v>M10砂浆抹面</v>
          </cell>
          <cell r="D370" t="str">
            <v>m2</v>
          </cell>
        </row>
        <row r="371">
          <cell r="C371" t="str">
            <v>撑杆</v>
          </cell>
          <cell r="D371" t="str">
            <v>个</v>
          </cell>
        </row>
        <row r="372">
          <cell r="C372" t="str">
            <v>C20预制砼撑杆</v>
          </cell>
          <cell r="D372" t="str">
            <v>m3</v>
          </cell>
        </row>
        <row r="373">
          <cell r="C373" t="str">
            <v>钢筋制作与安装</v>
          </cell>
          <cell r="D373" t="str">
            <v>t</v>
          </cell>
        </row>
        <row r="374">
          <cell r="C374" t="str">
            <v>沟盖板</v>
          </cell>
          <cell r="D374" t="str">
            <v>个</v>
          </cell>
        </row>
        <row r="375">
          <cell r="C375" t="str">
            <v>预制C30钢筋砼</v>
          </cell>
          <cell r="D375" t="str">
            <v>m3</v>
          </cell>
        </row>
        <row r="376">
          <cell r="C376" t="str">
            <v>钢筋制作与安装</v>
          </cell>
          <cell r="D376" t="str">
            <v>t</v>
          </cell>
        </row>
        <row r="377">
          <cell r="C377" t="str">
            <v>沉砂池</v>
          </cell>
          <cell r="D377" t="str">
            <v>处</v>
          </cell>
        </row>
        <row r="378">
          <cell r="C378" t="str">
            <v>土方开挖</v>
          </cell>
          <cell r="D378" t="str">
            <v>m3</v>
          </cell>
        </row>
        <row r="379">
          <cell r="C379" t="str">
            <v>土方回填</v>
          </cell>
          <cell r="D379" t="str">
            <v>m3</v>
          </cell>
        </row>
        <row r="380">
          <cell r="C380" t="str">
            <v>C25砼底板</v>
          </cell>
          <cell r="D380" t="str">
            <v>m3</v>
          </cell>
        </row>
        <row r="381">
          <cell r="C381" t="str">
            <v>M7.5浆砌砖</v>
          </cell>
          <cell r="D381" t="str">
            <v>m3</v>
          </cell>
        </row>
        <row r="382">
          <cell r="C382" t="str">
            <v>M10砂浆抹面</v>
          </cell>
          <cell r="D382" t="str">
            <v>m2</v>
          </cell>
        </row>
        <row r="383">
          <cell r="C383" t="str">
            <v>模板</v>
          </cell>
          <cell r="D383" t="str">
            <v>m2</v>
          </cell>
        </row>
        <row r="384">
          <cell r="C384" t="str">
            <v>小型水源工程</v>
          </cell>
        </row>
        <row r="385">
          <cell r="C385" t="str">
            <v>整治山坪塘</v>
          </cell>
          <cell r="D385" t="str">
            <v>座</v>
          </cell>
        </row>
        <row r="386">
          <cell r="C386" t="str">
            <v>上游坝坡</v>
          </cell>
          <cell r="D386" t="str">
            <v>处</v>
          </cell>
        </row>
        <row r="387">
          <cell r="C387" t="str">
            <v>清淤</v>
          </cell>
          <cell r="D387" t="str">
            <v>m3</v>
          </cell>
        </row>
        <row r="388">
          <cell r="C388" t="str">
            <v>土方开挖</v>
          </cell>
          <cell r="D388" t="str">
            <v>m3</v>
          </cell>
        </row>
        <row r="389">
          <cell r="C389" t="str">
            <v>土方回填夯实</v>
          </cell>
          <cell r="D389" t="str">
            <v>m3</v>
          </cell>
        </row>
        <row r="390">
          <cell r="C390" t="str">
            <v>C20砼基础</v>
          </cell>
          <cell r="D390" t="str">
            <v>m3</v>
          </cell>
        </row>
        <row r="391">
          <cell r="C391" t="str">
            <v>模板</v>
          </cell>
          <cell r="D391" t="str">
            <v>m2</v>
          </cell>
        </row>
        <row r="392">
          <cell r="C392" t="str">
            <v>C20砼护坡</v>
          </cell>
          <cell r="D392" t="str">
            <v>m3</v>
          </cell>
        </row>
        <row r="393">
          <cell r="C393" t="str">
            <v>泥结碎石路面</v>
          </cell>
          <cell r="D393" t="str">
            <v>m2</v>
          </cell>
        </row>
        <row r="394">
          <cell r="C394" t="str">
            <v>沥青木板伸缩缝</v>
          </cell>
          <cell r="D394" t="str">
            <v>m2</v>
          </cell>
        </row>
        <row r="395">
          <cell r="C395" t="str">
            <v>C20砼压顶</v>
          </cell>
          <cell r="D395" t="str">
            <v>m3</v>
          </cell>
        </row>
        <row r="396">
          <cell r="C396" t="str">
            <v>下游坝坡</v>
          </cell>
          <cell r="D396" t="str">
            <v>处</v>
          </cell>
        </row>
        <row r="397">
          <cell r="C397" t="str">
            <v>土方开挖</v>
          </cell>
          <cell r="D397" t="str">
            <v>m3</v>
          </cell>
        </row>
        <row r="398">
          <cell r="C398" t="str">
            <v>土方回填夯实</v>
          </cell>
          <cell r="D398" t="str">
            <v>m3</v>
          </cell>
        </row>
        <row r="399">
          <cell r="C399" t="str">
            <v>C20砼压顶</v>
          </cell>
          <cell r="D399" t="str">
            <v>m3</v>
          </cell>
        </row>
        <row r="400">
          <cell r="C400" t="str">
            <v>溢洪道</v>
          </cell>
          <cell r="D400" t="str">
            <v>处</v>
          </cell>
        </row>
        <row r="401">
          <cell r="C401" t="str">
            <v>土方开挖</v>
          </cell>
          <cell r="D401" t="str">
            <v>m3</v>
          </cell>
        </row>
        <row r="402">
          <cell r="C402" t="str">
            <v>土方回填夯实</v>
          </cell>
          <cell r="D402" t="str">
            <v>m3</v>
          </cell>
        </row>
        <row r="403">
          <cell r="C403" t="str">
            <v>预制C30钢筋砼</v>
          </cell>
          <cell r="D403" t="str">
            <v>m3</v>
          </cell>
        </row>
        <row r="404">
          <cell r="C404" t="str">
            <v>现浇C20砼溢洪道</v>
          </cell>
          <cell r="D404" t="str">
            <v>m3</v>
          </cell>
        </row>
        <row r="405">
          <cell r="C405" t="str">
            <v>现浇C20砼消力池</v>
          </cell>
          <cell r="D405" t="str">
            <v>m3</v>
          </cell>
        </row>
        <row r="406">
          <cell r="C406" t="str">
            <v>模板</v>
          </cell>
          <cell r="D406" t="str">
            <v>m2</v>
          </cell>
        </row>
        <row r="407">
          <cell r="C407" t="str">
            <v>钢筋制作与安装</v>
          </cell>
          <cell r="D407" t="str">
            <v>t</v>
          </cell>
        </row>
        <row r="408">
          <cell r="C408" t="str">
            <v>PEφ160放水管</v>
          </cell>
          <cell r="D408" t="str">
            <v>m</v>
          </cell>
        </row>
        <row r="409">
          <cell r="C409" t="str">
            <v>放水闸阀</v>
          </cell>
          <cell r="D409" t="str">
            <v>个</v>
          </cell>
        </row>
        <row r="410">
          <cell r="C410" t="str">
            <v>放水管防水处理</v>
          </cell>
          <cell r="D410" t="str">
            <v>m2</v>
          </cell>
        </row>
        <row r="411">
          <cell r="C411" t="str">
            <v>20cm现浇C20砼渠道</v>
          </cell>
          <cell r="D411" t="str">
            <v>m3</v>
          </cell>
        </row>
        <row r="412">
          <cell r="C412" t="str">
            <v>下塘梯步</v>
          </cell>
          <cell r="D412" t="str">
            <v>处</v>
          </cell>
        </row>
        <row r="413">
          <cell r="C413" t="str">
            <v>C30现浇砼梯步</v>
          </cell>
          <cell r="D413" t="str">
            <v>m3</v>
          </cell>
        </row>
        <row r="414">
          <cell r="C414" t="str">
            <v>模板</v>
          </cell>
          <cell r="D414" t="str">
            <v>m2</v>
          </cell>
        </row>
        <row r="415">
          <cell r="C415" t="str">
            <v>预制C25钢筋砼盖板</v>
          </cell>
          <cell r="D415" t="str">
            <v>m3</v>
          </cell>
        </row>
        <row r="416">
          <cell r="C416" t="str">
            <v>现浇C20取水平台</v>
          </cell>
          <cell r="D416" t="str">
            <v>m3</v>
          </cell>
        </row>
        <row r="417">
          <cell r="C417" t="str">
            <v>钢筋制作与安装</v>
          </cell>
          <cell r="D417" t="str">
            <v>t</v>
          </cell>
        </row>
        <row r="418">
          <cell r="C418" t="str">
            <v>栏杆</v>
          </cell>
        </row>
        <row r="419">
          <cell r="C419" t="str">
            <v>不锈钢防护拦</v>
          </cell>
          <cell r="D419" t="str">
            <v>m</v>
          </cell>
        </row>
        <row r="420">
          <cell r="C420" t="str">
            <v>100m³蓄水池</v>
          </cell>
          <cell r="D420" t="str">
            <v>座</v>
          </cell>
        </row>
        <row r="421">
          <cell r="C421" t="str">
            <v>土方开挖(蓄水池)</v>
          </cell>
          <cell r="D421" t="str">
            <v>m3</v>
          </cell>
        </row>
        <row r="422">
          <cell r="C422" t="str">
            <v>石方开挖(蓄水池)</v>
          </cell>
          <cell r="D422" t="str">
            <v>m3</v>
          </cell>
        </row>
        <row r="423">
          <cell r="C423" t="str">
            <v>土方回填夯实</v>
          </cell>
          <cell r="D423" t="str">
            <v>m3</v>
          </cell>
        </row>
        <row r="424">
          <cell r="C424" t="str">
            <v>C20混凝土垫层</v>
          </cell>
          <cell r="D424" t="str">
            <v>m3</v>
          </cell>
        </row>
        <row r="425">
          <cell r="C425" t="str">
            <v>C25钢筋混凝土底板</v>
          </cell>
          <cell r="D425" t="str">
            <v>m3</v>
          </cell>
        </row>
        <row r="426">
          <cell r="C426" t="str">
            <v>M7.5浆砌砖池壁</v>
          </cell>
          <cell r="D426" t="str">
            <v>m3</v>
          </cell>
        </row>
        <row r="427">
          <cell r="C427" t="str">
            <v>M7.5浆砌砖护栏</v>
          </cell>
          <cell r="D427" t="str">
            <v>m3</v>
          </cell>
        </row>
        <row r="428">
          <cell r="C428" t="str">
            <v>现浇C20砼梯步</v>
          </cell>
          <cell r="D428" t="str">
            <v>m3</v>
          </cell>
        </row>
        <row r="429">
          <cell r="C429" t="str">
            <v>现浇C20砼配套排水沟、沉沙池</v>
          </cell>
          <cell r="D429" t="str">
            <v>m3</v>
          </cell>
        </row>
        <row r="430">
          <cell r="C430" t="str">
            <v>模板</v>
          </cell>
          <cell r="D430" t="str">
            <v>m2</v>
          </cell>
        </row>
        <row r="431">
          <cell r="C431" t="str">
            <v>M10砂浆抹面</v>
          </cell>
          <cell r="D431" t="str">
            <v>m2</v>
          </cell>
        </row>
        <row r="432">
          <cell r="C432" t="str">
            <v>不锈钢防护门</v>
          </cell>
          <cell r="D432" t="str">
            <v>扇</v>
          </cell>
        </row>
        <row r="433">
          <cell r="C433" t="str">
            <v>钢筋制作与安装</v>
          </cell>
          <cell r="D433" t="str">
            <v>t</v>
          </cell>
        </row>
        <row r="434">
          <cell r="C434" t="str">
            <v>DN75PPR管</v>
          </cell>
          <cell r="D434" t="str">
            <v>m</v>
          </cell>
        </row>
        <row r="435">
          <cell r="C435" t="str">
            <v>DN75闸阀</v>
          </cell>
          <cell r="D435" t="str">
            <v>个</v>
          </cell>
        </row>
        <row r="436">
          <cell r="C436" t="str">
            <v>泵站</v>
          </cell>
        </row>
        <row r="437">
          <cell r="C437" t="str">
            <v>提灌站（泵房）</v>
          </cell>
          <cell r="D437" t="str">
            <v>座</v>
          </cell>
        </row>
        <row r="438">
          <cell r="C438" t="str">
            <v>泵房</v>
          </cell>
          <cell r="D438" t="str">
            <v>m2</v>
          </cell>
        </row>
        <row r="439">
          <cell r="C439" t="str">
            <v>管道工程</v>
          </cell>
        </row>
        <row r="440">
          <cell r="C440" t="str">
            <v>PE管（160mm)</v>
          </cell>
          <cell r="D440" t="str">
            <v>m</v>
          </cell>
        </row>
        <row r="441">
          <cell r="C441" t="str">
            <v>沟槽土方开挖</v>
          </cell>
          <cell r="D441" t="str">
            <v>m3</v>
          </cell>
        </row>
        <row r="442">
          <cell r="C442" t="str">
            <v>土方回填</v>
          </cell>
          <cell r="D442" t="str">
            <v>m3</v>
          </cell>
        </row>
        <row r="443">
          <cell r="C443" t="str">
            <v>PE管（200mm)</v>
          </cell>
          <cell r="D443" t="str">
            <v>m</v>
          </cell>
        </row>
        <row r="444">
          <cell r="C444" t="str">
            <v>沟槽土方开挖</v>
          </cell>
          <cell r="D444" t="str">
            <v>m3</v>
          </cell>
        </row>
        <row r="445">
          <cell r="C445" t="str">
            <v>土方回填</v>
          </cell>
          <cell r="D445" t="str">
            <v>m3</v>
          </cell>
        </row>
        <row r="446">
          <cell r="C446" t="str">
            <v>管道附属设施</v>
          </cell>
        </row>
        <row r="447">
          <cell r="C447" t="str">
            <v>闸阀井（砖砌）</v>
          </cell>
          <cell r="D447" t="str">
            <v>个</v>
          </cell>
        </row>
        <row r="448">
          <cell r="C448" t="str">
            <v>土方开挖</v>
          </cell>
          <cell r="D448" t="str">
            <v>m</v>
          </cell>
        </row>
        <row r="449">
          <cell r="C449" t="str">
            <v>土方回填</v>
          </cell>
          <cell r="D449" t="str">
            <v>m</v>
          </cell>
        </row>
        <row r="450">
          <cell r="C450" t="str">
            <v>现浇C20砼</v>
          </cell>
          <cell r="D450" t="str">
            <v>m3</v>
          </cell>
        </row>
        <row r="451">
          <cell r="C451" t="str">
            <v>M7.5浆砌砖</v>
          </cell>
          <cell r="D451" t="str">
            <v>m3</v>
          </cell>
        </row>
        <row r="452">
          <cell r="C452" t="str">
            <v>预制C25钢筋砼盖板</v>
          </cell>
          <cell r="D452" t="str">
            <v>m3</v>
          </cell>
        </row>
        <row r="453">
          <cell r="C453" t="str">
            <v>钢筋制作与安装</v>
          </cell>
          <cell r="D453" t="str">
            <v>t</v>
          </cell>
        </row>
        <row r="454">
          <cell r="C454" t="str">
            <v>模板</v>
          </cell>
          <cell r="D454" t="str">
            <v>m2</v>
          </cell>
        </row>
        <row r="455">
          <cell r="C455" t="str">
            <v>闸阀井（预制）</v>
          </cell>
          <cell r="D455" t="str">
            <v>个</v>
          </cell>
        </row>
        <row r="456">
          <cell r="C456" t="str">
            <v>土方开挖</v>
          </cell>
          <cell r="D456" t="str">
            <v>m</v>
          </cell>
        </row>
        <row r="457">
          <cell r="C457" t="str">
            <v>土方回填</v>
          </cell>
          <cell r="D457" t="str">
            <v>m</v>
          </cell>
        </row>
        <row r="458">
          <cell r="C458" t="str">
            <v>现浇C20砼</v>
          </cell>
          <cell r="D458" t="str">
            <v>m3</v>
          </cell>
        </row>
        <row r="459">
          <cell r="C459" t="str">
            <v>模板</v>
          </cell>
          <cell r="D459" t="str">
            <v>m2</v>
          </cell>
        </row>
        <row r="460">
          <cell r="C460" t="str">
            <v>预制闸阀井安装</v>
          </cell>
          <cell r="D460" t="str">
            <v>个</v>
          </cell>
        </row>
        <row r="461">
          <cell r="C461" t="str">
            <v>树脂井盖安装</v>
          </cell>
          <cell r="D461" t="str">
            <v>个</v>
          </cell>
        </row>
        <row r="462">
          <cell r="C462" t="str">
            <v>镇墩</v>
          </cell>
          <cell r="D462" t="str">
            <v>个</v>
          </cell>
        </row>
        <row r="463">
          <cell r="C463" t="str">
            <v>墩</v>
          </cell>
          <cell r="D463" t="str">
            <v>m3</v>
          </cell>
        </row>
        <row r="464">
          <cell r="C464" t="str">
            <v>管道过路</v>
          </cell>
          <cell r="D464" t="str">
            <v>处</v>
          </cell>
        </row>
        <row r="465">
          <cell r="C465" t="str">
            <v>混凝土拆除</v>
          </cell>
          <cell r="D465" t="str">
            <v>m</v>
          </cell>
        </row>
        <row r="466">
          <cell r="C466" t="str">
            <v>钢套管DN200（壁厚4.5mm）</v>
          </cell>
          <cell r="D466" t="str">
            <v>m</v>
          </cell>
        </row>
        <row r="467">
          <cell r="C467" t="str">
            <v>10cm厚泥结碎石路基</v>
          </cell>
          <cell r="D467" t="str">
            <v>m2</v>
          </cell>
        </row>
        <row r="468">
          <cell r="C468" t="str">
            <v>20cm厚C30砼路面</v>
          </cell>
          <cell r="D468" t="str">
            <v>m2</v>
          </cell>
        </row>
        <row r="469">
          <cell r="C469" t="str">
            <v>渠系建筑物</v>
          </cell>
        </row>
        <row r="470">
          <cell r="C470" t="str">
            <v>涵管D200</v>
          </cell>
          <cell r="D470" t="str">
            <v>处</v>
          </cell>
        </row>
        <row r="471">
          <cell r="C471" t="str">
            <v>土方开挖</v>
          </cell>
          <cell r="D471" t="str">
            <v>m3</v>
          </cell>
        </row>
        <row r="472">
          <cell r="C472" t="str">
            <v>土方回填夯实</v>
          </cell>
          <cell r="D472" t="str">
            <v>m3</v>
          </cell>
        </row>
        <row r="473">
          <cell r="C473" t="str">
            <v>C15混凝土管垫层</v>
          </cell>
          <cell r="D473" t="str">
            <v>m3</v>
          </cell>
        </row>
        <row r="474">
          <cell r="C474" t="str">
            <v>M7.5浆砌砖</v>
          </cell>
          <cell r="D474" t="str">
            <v>m3</v>
          </cell>
        </row>
        <row r="475">
          <cell r="C475" t="str">
            <v>M10砂浆抹面</v>
          </cell>
          <cell r="D475" t="str">
            <v>m2</v>
          </cell>
        </row>
        <row r="476">
          <cell r="C476" t="str">
            <v>DN200钢筋砼管</v>
          </cell>
          <cell r="D476" t="str">
            <v>m</v>
          </cell>
        </row>
        <row r="477">
          <cell r="C477" t="str">
            <v>模板</v>
          </cell>
          <cell r="D477" t="str">
            <v>m2</v>
          </cell>
        </row>
        <row r="478">
          <cell r="C478" t="str">
            <v>涵管D500</v>
          </cell>
          <cell r="D478" t="str">
            <v>处</v>
          </cell>
        </row>
        <row r="479">
          <cell r="C479" t="str">
            <v>土方开挖</v>
          </cell>
          <cell r="D479" t="str">
            <v>m3</v>
          </cell>
        </row>
        <row r="480">
          <cell r="C480" t="str">
            <v>土方回填夯实</v>
          </cell>
          <cell r="D480" t="str">
            <v>m3</v>
          </cell>
        </row>
        <row r="481">
          <cell r="C481" t="str">
            <v>C15混凝土管垫层</v>
          </cell>
          <cell r="D481" t="str">
            <v>m3</v>
          </cell>
        </row>
        <row r="482">
          <cell r="C482" t="str">
            <v>M7.5浆砌砖</v>
          </cell>
          <cell r="D482" t="str">
            <v>m3</v>
          </cell>
        </row>
        <row r="483">
          <cell r="C483" t="str">
            <v>M10砂浆抹面</v>
          </cell>
          <cell r="D483" t="str">
            <v>m2</v>
          </cell>
        </row>
        <row r="484">
          <cell r="C484" t="str">
            <v>DN500钢筋砼管</v>
          </cell>
          <cell r="D484" t="str">
            <v>m</v>
          </cell>
        </row>
        <row r="485">
          <cell r="C485" t="str">
            <v>模板</v>
          </cell>
          <cell r="D485" t="str">
            <v>m2</v>
          </cell>
        </row>
        <row r="486">
          <cell r="C486" t="str">
            <v>涵管D800</v>
          </cell>
          <cell r="D486" t="str">
            <v>处</v>
          </cell>
        </row>
        <row r="487">
          <cell r="C487" t="str">
            <v>土方开挖</v>
          </cell>
          <cell r="D487" t="str">
            <v>m3</v>
          </cell>
        </row>
        <row r="488">
          <cell r="C488" t="str">
            <v>土方回填夯实</v>
          </cell>
          <cell r="D488" t="str">
            <v>m3</v>
          </cell>
        </row>
        <row r="489">
          <cell r="C489" t="str">
            <v>C15混凝土管垫层</v>
          </cell>
          <cell r="D489" t="str">
            <v>m3</v>
          </cell>
        </row>
        <row r="490">
          <cell r="C490" t="str">
            <v>M7.5浆砌砖</v>
          </cell>
          <cell r="D490" t="str">
            <v>m3</v>
          </cell>
        </row>
        <row r="491">
          <cell r="C491" t="str">
            <v>M10砂浆抹面</v>
          </cell>
          <cell r="D491" t="str">
            <v>m2</v>
          </cell>
        </row>
        <row r="492">
          <cell r="C492" t="str">
            <v>DN800钢筋砼管</v>
          </cell>
          <cell r="D492" t="str">
            <v>m</v>
          </cell>
        </row>
        <row r="493">
          <cell r="C493" t="str">
            <v>模板</v>
          </cell>
          <cell r="D493" t="str">
            <v>m2</v>
          </cell>
        </row>
        <row r="494">
          <cell r="C494" t="str">
            <v>量水尺</v>
          </cell>
          <cell r="D494" t="str">
            <v>套</v>
          </cell>
        </row>
        <row r="495">
          <cell r="C495" t="str">
            <v>田间道路工程</v>
          </cell>
        </row>
        <row r="496">
          <cell r="C496" t="str">
            <v>机耕道</v>
          </cell>
        </row>
        <row r="497">
          <cell r="C497" t="str">
            <v>机耕道（3.5m宽）</v>
          </cell>
          <cell r="D497" t="str">
            <v>m</v>
          </cell>
        </row>
        <row r="498">
          <cell r="C498" t="str">
            <v>土方开挖</v>
          </cell>
          <cell r="D498" t="str">
            <v>m3</v>
          </cell>
        </row>
        <row r="499">
          <cell r="C499" t="str">
            <v>土方回填</v>
          </cell>
          <cell r="D499" t="str">
            <v>m3</v>
          </cell>
        </row>
        <row r="500">
          <cell r="C500" t="str">
            <v>路床碾压</v>
          </cell>
          <cell r="D500" t="str">
            <v>m2</v>
          </cell>
        </row>
        <row r="501">
          <cell r="C501" t="str">
            <v>15cm厚泥结石路面</v>
          </cell>
          <cell r="D501" t="str">
            <v>m2</v>
          </cell>
        </row>
        <row r="502">
          <cell r="C502" t="str">
            <v>土路肩</v>
          </cell>
          <cell r="D502" t="str">
            <v>m3</v>
          </cell>
        </row>
        <row r="503">
          <cell r="C503" t="str">
            <v>土质边沟</v>
          </cell>
          <cell r="D503" t="str">
            <v>m3</v>
          </cell>
        </row>
        <row r="504">
          <cell r="C504" t="str">
            <v>道路接口</v>
          </cell>
          <cell r="D504" t="str">
            <v>处</v>
          </cell>
        </row>
        <row r="505">
          <cell r="C505" t="str">
            <v>土方开挖</v>
          </cell>
          <cell r="D505" t="str">
            <v>m3</v>
          </cell>
        </row>
        <row r="506">
          <cell r="C506" t="str">
            <v>土方回填</v>
          </cell>
          <cell r="D506" t="str">
            <v>m3</v>
          </cell>
        </row>
        <row r="507">
          <cell r="C507" t="str">
            <v>路床碾压</v>
          </cell>
          <cell r="D507" t="str">
            <v>m2</v>
          </cell>
        </row>
        <row r="508">
          <cell r="C508" t="str">
            <v>15cm厚泥结石路面</v>
          </cell>
          <cell r="D508" t="str">
            <v>m2</v>
          </cell>
        </row>
        <row r="509">
          <cell r="C509" t="str">
            <v>弯道加宽</v>
          </cell>
          <cell r="D509" t="str">
            <v>处</v>
          </cell>
        </row>
        <row r="510">
          <cell r="C510" t="str">
            <v>土方开挖</v>
          </cell>
          <cell r="D510" t="str">
            <v>m3</v>
          </cell>
        </row>
        <row r="511">
          <cell r="C511" t="str">
            <v>土方回填</v>
          </cell>
          <cell r="D511" t="str">
            <v>m3</v>
          </cell>
        </row>
        <row r="512">
          <cell r="C512" t="str">
            <v>路床碾压</v>
          </cell>
          <cell r="D512" t="str">
            <v>m2</v>
          </cell>
        </row>
        <row r="513">
          <cell r="C513" t="str">
            <v>15cm厚泥结石路面</v>
          </cell>
          <cell r="D513" t="str">
            <v>m2</v>
          </cell>
        </row>
        <row r="514">
          <cell r="C514" t="str">
            <v>错车道</v>
          </cell>
          <cell r="D514" t="str">
            <v>处</v>
          </cell>
        </row>
        <row r="515">
          <cell r="C515" t="str">
            <v>土方开挖</v>
          </cell>
          <cell r="D515" t="str">
            <v>m3</v>
          </cell>
        </row>
        <row r="516">
          <cell r="C516" t="str">
            <v>土方回填</v>
          </cell>
          <cell r="D516" t="str">
            <v>m3</v>
          </cell>
        </row>
        <row r="517">
          <cell r="C517" t="str">
            <v>路床碾压</v>
          </cell>
          <cell r="D517" t="str">
            <v>m2</v>
          </cell>
        </row>
        <row r="518">
          <cell r="C518" t="str">
            <v>15cm厚泥结石路面</v>
          </cell>
          <cell r="D518" t="str">
            <v>m2</v>
          </cell>
        </row>
        <row r="519">
          <cell r="C519" t="str">
            <v>下田坡道</v>
          </cell>
          <cell r="D519" t="str">
            <v>处</v>
          </cell>
        </row>
        <row r="520">
          <cell r="C520" t="str">
            <v>土方开挖</v>
          </cell>
          <cell r="D520" t="str">
            <v>m3</v>
          </cell>
        </row>
        <row r="521">
          <cell r="C521" t="str">
            <v>土方回填夯实</v>
          </cell>
          <cell r="D521" t="str">
            <v>m3</v>
          </cell>
        </row>
        <row r="522">
          <cell r="C522" t="str">
            <v>科技推广措施</v>
          </cell>
        </row>
        <row r="523">
          <cell r="C523" t="str">
            <v>耕地质量监测</v>
          </cell>
          <cell r="D523" t="str">
            <v>处</v>
          </cell>
        </row>
        <row r="524">
          <cell r="C524" t="str">
            <v>其他工程</v>
          </cell>
        </row>
        <row r="525">
          <cell r="C525" t="str">
            <v>标识牌</v>
          </cell>
          <cell r="D525" t="str">
            <v>个</v>
          </cell>
        </row>
        <row r="526">
          <cell r="C526" t="str">
            <v>标识牌</v>
          </cell>
          <cell r="D526" t="str">
            <v>个</v>
          </cell>
        </row>
        <row r="527">
          <cell r="C527" t="str">
            <v>警示牌</v>
          </cell>
          <cell r="D527" t="str">
            <v>个</v>
          </cell>
        </row>
        <row r="528">
          <cell r="C528" t="str">
            <v>警示牌</v>
          </cell>
          <cell r="D528" t="str">
            <v>个</v>
          </cell>
        </row>
        <row r="529">
          <cell r="C529" t="str">
            <v>龙王村</v>
          </cell>
        </row>
        <row r="530">
          <cell r="C530" t="str">
            <v>田块整治工程 </v>
          </cell>
        </row>
        <row r="531">
          <cell r="C531" t="str">
            <v>田型调型</v>
          </cell>
          <cell r="D531" t="str">
            <v>亩</v>
          </cell>
        </row>
        <row r="532">
          <cell r="C532" t="str">
            <v>格田整理</v>
          </cell>
          <cell r="D532" t="str">
            <v>亩</v>
          </cell>
        </row>
        <row r="533">
          <cell r="C533" t="str">
            <v>表土剥离</v>
          </cell>
          <cell r="D533" t="str">
            <v>m3</v>
          </cell>
        </row>
        <row r="534">
          <cell r="C534" t="str">
            <v>表土回填</v>
          </cell>
          <cell r="D534" t="str">
            <v>m3</v>
          </cell>
        </row>
        <row r="535">
          <cell r="C535" t="str">
            <v>犁底层重构</v>
          </cell>
          <cell r="D535" t="str">
            <v>m3</v>
          </cell>
        </row>
        <row r="536">
          <cell r="C536" t="str">
            <v>土方开挖（格田调型）</v>
          </cell>
          <cell r="D536" t="str">
            <v>m3</v>
          </cell>
        </row>
        <row r="537">
          <cell r="C537" t="str">
            <v>土方回填（格田调型）</v>
          </cell>
          <cell r="D537" t="str">
            <v>m3</v>
          </cell>
        </row>
        <row r="538">
          <cell r="C538" t="str">
            <v>田面旋耕</v>
          </cell>
          <cell r="D538" t="str">
            <v>公顷</v>
          </cell>
        </row>
        <row r="539">
          <cell r="C539" t="str">
            <v>拆除田埂</v>
          </cell>
          <cell r="D539" t="str">
            <v>m</v>
          </cell>
        </row>
        <row r="540">
          <cell r="C540" t="str">
            <v>拆除田坎</v>
          </cell>
          <cell r="D540" t="str">
            <v>m3</v>
          </cell>
        </row>
        <row r="541">
          <cell r="C541" t="str">
            <v>修筑田埂</v>
          </cell>
          <cell r="D541" t="str">
            <v>m</v>
          </cell>
        </row>
        <row r="542">
          <cell r="C542" t="str">
            <v>筑田埂</v>
          </cell>
          <cell r="D542" t="str">
            <v>m3</v>
          </cell>
        </row>
        <row r="543">
          <cell r="C543" t="str">
            <v>格田放水口</v>
          </cell>
          <cell r="D543" t="str">
            <v>处</v>
          </cell>
        </row>
        <row r="544">
          <cell r="C544" t="str">
            <v>PVC-U排水管</v>
          </cell>
          <cell r="D544" t="str">
            <v>m</v>
          </cell>
        </row>
        <row r="545">
          <cell r="C545" t="str">
            <v>PVC管45°接头</v>
          </cell>
          <cell r="D545" t="str">
            <v>个</v>
          </cell>
        </row>
        <row r="546">
          <cell r="C546" t="str">
            <v>PVC排水管90°接头</v>
          </cell>
          <cell r="D546" t="str">
            <v>个</v>
          </cell>
        </row>
        <row r="547">
          <cell r="C547" t="str">
            <v>活动接头</v>
          </cell>
          <cell r="D547" t="str">
            <v>个</v>
          </cell>
        </row>
        <row r="548">
          <cell r="C548" t="str">
            <v>地型调型</v>
          </cell>
          <cell r="D548" t="str">
            <v>亩</v>
          </cell>
        </row>
        <row r="549">
          <cell r="C549" t="str">
            <v>坡改梯</v>
          </cell>
          <cell r="D549" t="str">
            <v>亩</v>
          </cell>
        </row>
        <row r="550">
          <cell r="C550" t="str">
            <v>清表</v>
          </cell>
          <cell r="D550" t="str">
            <v>亩</v>
          </cell>
        </row>
        <row r="551">
          <cell r="C551" t="str">
            <v>表土剥离</v>
          </cell>
          <cell r="D551" t="str">
            <v>m3</v>
          </cell>
        </row>
        <row r="552">
          <cell r="C552" t="str">
            <v>表土回填</v>
          </cell>
          <cell r="D552" t="str">
            <v>m3</v>
          </cell>
        </row>
        <row r="553">
          <cell r="C553" t="str">
            <v>土方开挖（调型）</v>
          </cell>
          <cell r="D553" t="str">
            <v>m3</v>
          </cell>
        </row>
        <row r="554">
          <cell r="C554" t="str">
            <v>土方回填（调型）</v>
          </cell>
          <cell r="D554" t="str">
            <v>m3</v>
          </cell>
        </row>
        <row r="555">
          <cell r="C555" t="str">
            <v>土地翻耕</v>
          </cell>
          <cell r="D555" t="str">
            <v>公顷</v>
          </cell>
        </row>
        <row r="556">
          <cell r="C556" t="str">
            <v>拆除土埂</v>
          </cell>
          <cell r="D556" t="str">
            <v>m</v>
          </cell>
        </row>
        <row r="557">
          <cell r="C557" t="str">
            <v>土埂拆除</v>
          </cell>
          <cell r="D557" t="str">
            <v>m3</v>
          </cell>
        </row>
        <row r="558">
          <cell r="C558" t="str">
            <v>筑土埂</v>
          </cell>
          <cell r="D558" t="str">
            <v>m</v>
          </cell>
        </row>
        <row r="559">
          <cell r="C559" t="str">
            <v>土埂修筑</v>
          </cell>
          <cell r="D559" t="str">
            <v>m3</v>
          </cell>
        </row>
        <row r="560">
          <cell r="C560" t="str">
            <v>背沟清理</v>
          </cell>
          <cell r="D560" t="str">
            <v>m3</v>
          </cell>
        </row>
        <row r="561">
          <cell r="C561" t="str">
            <v>囤水田</v>
          </cell>
          <cell r="D561" t="str">
            <v>口</v>
          </cell>
        </row>
        <row r="562">
          <cell r="C562" t="str">
            <v>土地平整</v>
          </cell>
          <cell r="D562" t="str">
            <v>亩</v>
          </cell>
        </row>
        <row r="563">
          <cell r="C563" t="str">
            <v>表土剥离</v>
          </cell>
          <cell r="D563" t="str">
            <v>m3</v>
          </cell>
        </row>
        <row r="564">
          <cell r="C564" t="str">
            <v>表土回填</v>
          </cell>
          <cell r="D564" t="str">
            <v>m3</v>
          </cell>
        </row>
        <row r="565">
          <cell r="C565" t="str">
            <v>土方开挖（格田调型）</v>
          </cell>
          <cell r="D565" t="str">
            <v>m3</v>
          </cell>
        </row>
        <row r="566">
          <cell r="C566" t="str">
            <v>土方回填（格田调型）</v>
          </cell>
          <cell r="D566" t="str">
            <v>m3</v>
          </cell>
        </row>
        <row r="567">
          <cell r="C567" t="str">
            <v>土地翻耕</v>
          </cell>
          <cell r="D567" t="str">
            <v>公顷</v>
          </cell>
        </row>
        <row r="568">
          <cell r="C568" t="str">
            <v>囤水田田埂</v>
          </cell>
          <cell r="D568" t="str">
            <v>m</v>
          </cell>
        </row>
        <row r="569">
          <cell r="C569" t="str">
            <v>土方开挖</v>
          </cell>
          <cell r="D569" t="str">
            <v>m3</v>
          </cell>
        </row>
        <row r="570">
          <cell r="C570" t="str">
            <v>土方回填夯实</v>
          </cell>
          <cell r="D570" t="str">
            <v>m3</v>
          </cell>
        </row>
        <row r="571">
          <cell r="C571" t="str">
            <v>M7.5浆砌砖</v>
          </cell>
          <cell r="D571" t="str">
            <v>m3</v>
          </cell>
        </row>
        <row r="572">
          <cell r="C572" t="str">
            <v>M10砂浆抹面</v>
          </cell>
          <cell r="D572" t="str">
            <v>m2</v>
          </cell>
        </row>
        <row r="573">
          <cell r="C573" t="str">
            <v>下田梯步</v>
          </cell>
          <cell r="D573" t="str">
            <v>处</v>
          </cell>
        </row>
        <row r="574">
          <cell r="C574" t="str">
            <v>土方开挖</v>
          </cell>
          <cell r="D574" t="str">
            <v>m3</v>
          </cell>
        </row>
        <row r="575">
          <cell r="C575" t="str">
            <v>土方回填</v>
          </cell>
          <cell r="D575" t="str">
            <v>m3</v>
          </cell>
        </row>
        <row r="576">
          <cell r="C576" t="str">
            <v>M7.5浆砌砖</v>
          </cell>
          <cell r="D576" t="str">
            <v>m3</v>
          </cell>
        </row>
        <row r="577">
          <cell r="C577" t="str">
            <v>M10砂浆抹面</v>
          </cell>
          <cell r="D577" t="str">
            <v>m2</v>
          </cell>
        </row>
        <row r="578">
          <cell r="C578" t="str">
            <v>M10砂浆抹面（立面）</v>
          </cell>
          <cell r="D578" t="str">
            <v>m2</v>
          </cell>
        </row>
        <row r="579">
          <cell r="C579" t="str">
            <v>囤水田放水口</v>
          </cell>
          <cell r="D579" t="str">
            <v>处</v>
          </cell>
        </row>
        <row r="580">
          <cell r="C580" t="str">
            <v>土方开挖</v>
          </cell>
          <cell r="D580" t="str">
            <v>m3</v>
          </cell>
        </row>
        <row r="581">
          <cell r="C581" t="str">
            <v>土方回填</v>
          </cell>
          <cell r="D581" t="str">
            <v>m3</v>
          </cell>
        </row>
        <row r="582">
          <cell r="C582" t="str">
            <v>C20现浇砼基础（含跌水）</v>
          </cell>
          <cell r="D582" t="str">
            <v>m3</v>
          </cell>
        </row>
        <row r="583">
          <cell r="C583" t="str">
            <v>模板</v>
          </cell>
          <cell r="D583" t="str">
            <v>m2</v>
          </cell>
        </row>
        <row r="584">
          <cell r="C584" t="str">
            <v>M7.5浆砌砖</v>
          </cell>
          <cell r="D584" t="str">
            <v>m3</v>
          </cell>
        </row>
        <row r="585">
          <cell r="C585" t="str">
            <v>M10砂浆抹面</v>
          </cell>
          <cell r="D585" t="str">
            <v>m2</v>
          </cell>
        </row>
        <row r="586">
          <cell r="C586" t="str">
            <v>C25砼预制盖板</v>
          </cell>
          <cell r="D586" t="str">
            <v>m3</v>
          </cell>
        </row>
        <row r="587">
          <cell r="C587" t="str">
            <v>钢筋制作与安装</v>
          </cell>
          <cell r="D587" t="str">
            <v>t</v>
          </cell>
        </row>
        <row r="588">
          <cell r="C588" t="str">
            <v>田间电杆围护</v>
          </cell>
          <cell r="D588" t="str">
            <v>个</v>
          </cell>
        </row>
        <row r="589">
          <cell r="C589" t="str">
            <v>土方开挖</v>
          </cell>
          <cell r="D589" t="str">
            <v>m3</v>
          </cell>
        </row>
        <row r="590">
          <cell r="C590" t="str">
            <v>土方回填夯实</v>
          </cell>
          <cell r="D590" t="str">
            <v>m3</v>
          </cell>
        </row>
        <row r="591">
          <cell r="C591" t="str">
            <v>M7.5浆砌砖</v>
          </cell>
          <cell r="D591" t="str">
            <v>m3</v>
          </cell>
        </row>
        <row r="592">
          <cell r="C592" t="str">
            <v>M10砂浆抹面</v>
          </cell>
          <cell r="D592" t="str">
            <v>m2</v>
          </cell>
        </row>
        <row r="593">
          <cell r="C593" t="str">
            <v>农田地力提升工程</v>
          </cell>
        </row>
        <row r="594">
          <cell r="C594" t="str">
            <v>土壤培肥工程</v>
          </cell>
          <cell r="D594" t="str">
            <v>亩</v>
          </cell>
        </row>
        <row r="595">
          <cell r="C595" t="str">
            <v>地力培肥</v>
          </cell>
          <cell r="D595" t="str">
            <v>t</v>
          </cell>
        </row>
        <row r="596">
          <cell r="C596" t="str">
            <v>灌溉与排水工程</v>
          </cell>
        </row>
        <row r="597">
          <cell r="C597" t="str">
            <v>输水工程</v>
          </cell>
        </row>
        <row r="598">
          <cell r="C598" t="str">
            <v>新建沟渠0.6×0.8</v>
          </cell>
          <cell r="D598" t="str">
            <v>m</v>
          </cell>
        </row>
        <row r="599">
          <cell r="C599" t="str">
            <v>渠体</v>
          </cell>
          <cell r="D599" t="str">
            <v>m</v>
          </cell>
        </row>
        <row r="600">
          <cell r="C600" t="str">
            <v>土方开挖</v>
          </cell>
          <cell r="D600" t="str">
            <v>m3</v>
          </cell>
        </row>
        <row r="601">
          <cell r="C601" t="str">
            <v>土方回填</v>
          </cell>
          <cell r="D601" t="str">
            <v>m3</v>
          </cell>
        </row>
        <row r="602">
          <cell r="C602" t="str">
            <v>20cm厚C20砼底板</v>
          </cell>
          <cell r="D602" t="str">
            <v>m3</v>
          </cell>
        </row>
        <row r="603">
          <cell r="C603" t="str">
            <v>模板</v>
          </cell>
          <cell r="D603" t="str">
            <v>m2</v>
          </cell>
        </row>
        <row r="604">
          <cell r="C604" t="str">
            <v>泄水管Φ50PVC</v>
          </cell>
          <cell r="D604" t="str">
            <v>m</v>
          </cell>
        </row>
        <row r="605">
          <cell r="C605" t="str">
            <v>M7.5浆砌砖</v>
          </cell>
          <cell r="D605" t="str">
            <v>m3</v>
          </cell>
        </row>
        <row r="606">
          <cell r="C606" t="str">
            <v>M10砂浆抹面</v>
          </cell>
          <cell r="D606" t="str">
            <v>m2</v>
          </cell>
        </row>
        <row r="607">
          <cell r="C607" t="str">
            <v>撑杆</v>
          </cell>
          <cell r="D607" t="str">
            <v>个</v>
          </cell>
        </row>
        <row r="608">
          <cell r="C608" t="str">
            <v>C20预制砼撑杆</v>
          </cell>
          <cell r="D608" t="str">
            <v>m3</v>
          </cell>
        </row>
        <row r="609">
          <cell r="C609" t="str">
            <v>钢筋制作与安装</v>
          </cell>
          <cell r="D609" t="str">
            <v>t</v>
          </cell>
        </row>
        <row r="610">
          <cell r="C610" t="str">
            <v>沟盖板</v>
          </cell>
          <cell r="D610" t="str">
            <v>个</v>
          </cell>
        </row>
        <row r="611">
          <cell r="C611" t="str">
            <v>预制C30钢筋砼</v>
          </cell>
          <cell r="D611" t="str">
            <v>m3</v>
          </cell>
        </row>
        <row r="612">
          <cell r="C612" t="str">
            <v>钢筋制作与安装</v>
          </cell>
          <cell r="D612" t="str">
            <v>t</v>
          </cell>
        </row>
        <row r="613">
          <cell r="C613" t="str">
            <v>沉砂池</v>
          </cell>
          <cell r="D613" t="str">
            <v>处</v>
          </cell>
        </row>
        <row r="614">
          <cell r="C614" t="str">
            <v>土方开挖</v>
          </cell>
          <cell r="D614" t="str">
            <v>m3</v>
          </cell>
        </row>
        <row r="615">
          <cell r="C615" t="str">
            <v>土方回填</v>
          </cell>
          <cell r="D615" t="str">
            <v>m3</v>
          </cell>
        </row>
        <row r="616">
          <cell r="C616" t="str">
            <v>C25砼底板</v>
          </cell>
          <cell r="D616" t="str">
            <v>m3</v>
          </cell>
        </row>
        <row r="617">
          <cell r="C617" t="str">
            <v>M7.5浆砌砖</v>
          </cell>
          <cell r="D617" t="str">
            <v>m3</v>
          </cell>
        </row>
        <row r="618">
          <cell r="C618" t="str">
            <v>M10砂浆抹面</v>
          </cell>
          <cell r="D618" t="str">
            <v>m2</v>
          </cell>
        </row>
        <row r="619">
          <cell r="C619" t="str">
            <v>模板</v>
          </cell>
          <cell r="D619" t="str">
            <v>m2</v>
          </cell>
        </row>
        <row r="620">
          <cell r="C620" t="str">
            <v>新建沟渠0.8×0.8</v>
          </cell>
          <cell r="D620" t="str">
            <v>m</v>
          </cell>
        </row>
        <row r="621">
          <cell r="C621" t="str">
            <v>渠体</v>
          </cell>
          <cell r="D621" t="str">
            <v>m</v>
          </cell>
        </row>
        <row r="622">
          <cell r="C622" t="str">
            <v>土方开挖</v>
          </cell>
          <cell r="D622" t="str">
            <v>m3</v>
          </cell>
        </row>
        <row r="623">
          <cell r="C623" t="str">
            <v>土方回填</v>
          </cell>
          <cell r="D623" t="str">
            <v>m3</v>
          </cell>
        </row>
        <row r="624">
          <cell r="C624" t="str">
            <v>20cm厚C20砼底板</v>
          </cell>
          <cell r="D624" t="str">
            <v>m3</v>
          </cell>
        </row>
        <row r="625">
          <cell r="C625" t="str">
            <v>模板</v>
          </cell>
          <cell r="D625" t="str">
            <v>m2</v>
          </cell>
        </row>
        <row r="626">
          <cell r="C626" t="str">
            <v>泄水管Φ50PVC</v>
          </cell>
          <cell r="D626" t="str">
            <v>m</v>
          </cell>
        </row>
        <row r="627">
          <cell r="C627" t="str">
            <v>M7.5浆砌砖</v>
          </cell>
          <cell r="D627" t="str">
            <v>m3</v>
          </cell>
        </row>
        <row r="628">
          <cell r="C628" t="str">
            <v>M10砂浆抹面</v>
          </cell>
          <cell r="D628" t="str">
            <v>m2</v>
          </cell>
        </row>
        <row r="629">
          <cell r="C629" t="str">
            <v>撑杆</v>
          </cell>
          <cell r="D629" t="str">
            <v>个</v>
          </cell>
        </row>
        <row r="630">
          <cell r="C630" t="str">
            <v>C20预制砼撑杆</v>
          </cell>
          <cell r="D630" t="str">
            <v>m3</v>
          </cell>
        </row>
        <row r="631">
          <cell r="C631" t="str">
            <v>钢筋制作与安装</v>
          </cell>
          <cell r="D631" t="str">
            <v>t</v>
          </cell>
        </row>
        <row r="632">
          <cell r="C632" t="str">
            <v>沟盖板</v>
          </cell>
          <cell r="D632" t="str">
            <v>个</v>
          </cell>
        </row>
        <row r="633">
          <cell r="C633" t="str">
            <v>预制C30钢筋砼</v>
          </cell>
          <cell r="D633" t="str">
            <v>m3</v>
          </cell>
        </row>
        <row r="634">
          <cell r="C634" t="str">
            <v>钢筋制作与安装</v>
          </cell>
          <cell r="D634" t="str">
            <v>t</v>
          </cell>
        </row>
        <row r="635">
          <cell r="C635" t="str">
            <v>沉砂池</v>
          </cell>
          <cell r="D635" t="str">
            <v>处</v>
          </cell>
        </row>
        <row r="636">
          <cell r="C636" t="str">
            <v>土方开挖</v>
          </cell>
          <cell r="D636" t="str">
            <v>m3</v>
          </cell>
        </row>
        <row r="637">
          <cell r="C637" t="str">
            <v>土方回填</v>
          </cell>
          <cell r="D637" t="str">
            <v>m3</v>
          </cell>
        </row>
        <row r="638">
          <cell r="C638" t="str">
            <v>C25砼底板</v>
          </cell>
          <cell r="D638" t="str">
            <v>m3</v>
          </cell>
        </row>
        <row r="639">
          <cell r="C639" t="str">
            <v>M7.5浆砌砖</v>
          </cell>
          <cell r="D639" t="str">
            <v>m3</v>
          </cell>
        </row>
        <row r="640">
          <cell r="C640" t="str">
            <v>M10砂浆抹面</v>
          </cell>
          <cell r="D640" t="str">
            <v>m2</v>
          </cell>
        </row>
        <row r="641">
          <cell r="C641" t="str">
            <v>模板</v>
          </cell>
          <cell r="D641" t="str">
            <v>m2</v>
          </cell>
        </row>
        <row r="642">
          <cell r="C642" t="str">
            <v>小型水源工程</v>
          </cell>
        </row>
        <row r="643">
          <cell r="C643" t="str">
            <v>整治山坪塘</v>
          </cell>
          <cell r="D643" t="str">
            <v>座</v>
          </cell>
        </row>
        <row r="644">
          <cell r="C644" t="str">
            <v>上游坝坡</v>
          </cell>
          <cell r="D644" t="str">
            <v>处</v>
          </cell>
        </row>
        <row r="645">
          <cell r="C645" t="str">
            <v>清淤</v>
          </cell>
          <cell r="D645" t="str">
            <v>m3</v>
          </cell>
        </row>
        <row r="646">
          <cell r="C646" t="str">
            <v>土方开挖</v>
          </cell>
          <cell r="D646" t="str">
            <v>m3</v>
          </cell>
        </row>
        <row r="647">
          <cell r="C647" t="str">
            <v>土方回填夯实</v>
          </cell>
          <cell r="D647" t="str">
            <v>m3</v>
          </cell>
        </row>
        <row r="648">
          <cell r="C648" t="str">
            <v>C20砼基础</v>
          </cell>
          <cell r="D648" t="str">
            <v>m3</v>
          </cell>
        </row>
        <row r="649">
          <cell r="C649" t="str">
            <v>模板</v>
          </cell>
          <cell r="D649" t="str">
            <v>m2</v>
          </cell>
        </row>
        <row r="650">
          <cell r="C650" t="str">
            <v>C20砼护坡</v>
          </cell>
          <cell r="D650" t="str">
            <v>m3</v>
          </cell>
        </row>
        <row r="651">
          <cell r="C651" t="str">
            <v>泥结碎石路面</v>
          </cell>
          <cell r="D651" t="str">
            <v>m2</v>
          </cell>
        </row>
        <row r="652">
          <cell r="C652" t="str">
            <v>沥青木板伸缩缝</v>
          </cell>
          <cell r="D652" t="str">
            <v>m2</v>
          </cell>
        </row>
        <row r="653">
          <cell r="C653" t="str">
            <v>C20砼压顶</v>
          </cell>
          <cell r="D653" t="str">
            <v>m3</v>
          </cell>
        </row>
        <row r="654">
          <cell r="C654" t="str">
            <v>下游坝坡</v>
          </cell>
          <cell r="D654" t="str">
            <v>处</v>
          </cell>
        </row>
        <row r="655">
          <cell r="C655" t="str">
            <v>土方开挖</v>
          </cell>
          <cell r="D655" t="str">
            <v>m3</v>
          </cell>
        </row>
        <row r="656">
          <cell r="C656" t="str">
            <v>土方回填夯实</v>
          </cell>
          <cell r="D656" t="str">
            <v>m3</v>
          </cell>
        </row>
        <row r="657">
          <cell r="C657" t="str">
            <v>C20砼压顶</v>
          </cell>
          <cell r="D657" t="str">
            <v>m3</v>
          </cell>
        </row>
        <row r="658">
          <cell r="C658" t="str">
            <v>溢洪道</v>
          </cell>
          <cell r="D658" t="str">
            <v>处</v>
          </cell>
        </row>
        <row r="659">
          <cell r="C659" t="str">
            <v>土方开挖</v>
          </cell>
          <cell r="D659" t="str">
            <v>m3</v>
          </cell>
        </row>
        <row r="660">
          <cell r="C660" t="str">
            <v>土方回填夯实</v>
          </cell>
          <cell r="D660" t="str">
            <v>m3</v>
          </cell>
        </row>
        <row r="661">
          <cell r="C661" t="str">
            <v>预制C30钢筋砼</v>
          </cell>
          <cell r="D661" t="str">
            <v>m3</v>
          </cell>
        </row>
        <row r="662">
          <cell r="C662" t="str">
            <v>现浇C20砼溢洪道</v>
          </cell>
          <cell r="D662" t="str">
            <v>m3</v>
          </cell>
        </row>
        <row r="663">
          <cell r="C663" t="str">
            <v>现浇C20砼消力池</v>
          </cell>
          <cell r="D663" t="str">
            <v>m3</v>
          </cell>
        </row>
        <row r="664">
          <cell r="C664" t="str">
            <v>模板</v>
          </cell>
          <cell r="D664" t="str">
            <v>m2</v>
          </cell>
        </row>
        <row r="665">
          <cell r="C665" t="str">
            <v>钢筋制作与安装</v>
          </cell>
          <cell r="D665" t="str">
            <v>t</v>
          </cell>
        </row>
        <row r="666">
          <cell r="C666" t="str">
            <v>PEφ160放水管</v>
          </cell>
          <cell r="D666" t="str">
            <v>m</v>
          </cell>
        </row>
        <row r="667">
          <cell r="C667" t="str">
            <v>放水闸阀</v>
          </cell>
          <cell r="D667" t="str">
            <v>个</v>
          </cell>
        </row>
        <row r="668">
          <cell r="C668" t="str">
            <v>放水管防水处理</v>
          </cell>
          <cell r="D668" t="str">
            <v>m2</v>
          </cell>
        </row>
        <row r="669">
          <cell r="C669" t="str">
            <v>20cm现浇C20砼渠道</v>
          </cell>
          <cell r="D669" t="str">
            <v>m3</v>
          </cell>
        </row>
        <row r="670">
          <cell r="C670" t="str">
            <v>下塘梯步</v>
          </cell>
          <cell r="D670" t="str">
            <v>处</v>
          </cell>
        </row>
        <row r="671">
          <cell r="C671" t="str">
            <v>C30现浇砼梯步</v>
          </cell>
          <cell r="D671" t="str">
            <v>m3</v>
          </cell>
        </row>
        <row r="672">
          <cell r="C672" t="str">
            <v>模板</v>
          </cell>
          <cell r="D672" t="str">
            <v>m2</v>
          </cell>
        </row>
        <row r="673">
          <cell r="C673" t="str">
            <v>预制C25钢筋砼盖板</v>
          </cell>
          <cell r="D673" t="str">
            <v>m3</v>
          </cell>
        </row>
        <row r="674">
          <cell r="C674" t="str">
            <v>现浇C20取水平台</v>
          </cell>
          <cell r="D674" t="str">
            <v>m3</v>
          </cell>
        </row>
        <row r="675">
          <cell r="C675" t="str">
            <v>钢筋制作与安装</v>
          </cell>
          <cell r="D675" t="str">
            <v>t</v>
          </cell>
        </row>
        <row r="676">
          <cell r="C676" t="str">
            <v>栏杆</v>
          </cell>
        </row>
        <row r="677">
          <cell r="C677" t="str">
            <v>不锈钢防护拦</v>
          </cell>
          <cell r="D677" t="str">
            <v>m</v>
          </cell>
        </row>
        <row r="678">
          <cell r="C678" t="str">
            <v>100m³蓄水池</v>
          </cell>
          <cell r="D678" t="str">
            <v>座</v>
          </cell>
        </row>
        <row r="679">
          <cell r="C679" t="str">
            <v>土方开挖(蓄水池)</v>
          </cell>
          <cell r="D679" t="str">
            <v>m3</v>
          </cell>
        </row>
        <row r="680">
          <cell r="C680" t="str">
            <v>石方开挖(蓄水池)</v>
          </cell>
          <cell r="D680" t="str">
            <v>m3</v>
          </cell>
        </row>
        <row r="681">
          <cell r="C681" t="str">
            <v>土方回填夯实</v>
          </cell>
          <cell r="D681" t="str">
            <v>m3</v>
          </cell>
        </row>
        <row r="682">
          <cell r="C682" t="str">
            <v>C20混凝土垫层</v>
          </cell>
          <cell r="D682" t="str">
            <v>m3</v>
          </cell>
        </row>
        <row r="683">
          <cell r="C683" t="str">
            <v>C25钢筋混凝土底板</v>
          </cell>
          <cell r="D683" t="str">
            <v>m3</v>
          </cell>
        </row>
        <row r="684">
          <cell r="C684" t="str">
            <v>M7.5浆砌砖池壁</v>
          </cell>
          <cell r="D684" t="str">
            <v>m3</v>
          </cell>
        </row>
        <row r="685">
          <cell r="C685" t="str">
            <v>M7.5浆砌砖护栏</v>
          </cell>
          <cell r="D685" t="str">
            <v>m3</v>
          </cell>
        </row>
        <row r="686">
          <cell r="C686" t="str">
            <v>现浇C20砼梯步</v>
          </cell>
          <cell r="D686" t="str">
            <v>m3</v>
          </cell>
        </row>
        <row r="687">
          <cell r="C687" t="str">
            <v>现浇C20砼配套排水沟、沉沙池</v>
          </cell>
          <cell r="D687" t="str">
            <v>m3</v>
          </cell>
        </row>
        <row r="688">
          <cell r="C688" t="str">
            <v>模板</v>
          </cell>
          <cell r="D688" t="str">
            <v>m2</v>
          </cell>
        </row>
        <row r="689">
          <cell r="C689" t="str">
            <v>M10砂浆抹面</v>
          </cell>
          <cell r="D689" t="str">
            <v>m2</v>
          </cell>
        </row>
        <row r="690">
          <cell r="C690" t="str">
            <v>不锈钢防护门</v>
          </cell>
          <cell r="D690" t="str">
            <v>扇</v>
          </cell>
        </row>
        <row r="691">
          <cell r="C691" t="str">
            <v>钢筋制作与安装</v>
          </cell>
          <cell r="D691" t="str">
            <v>t</v>
          </cell>
        </row>
        <row r="692">
          <cell r="C692" t="str">
            <v>DN75PPR管</v>
          </cell>
          <cell r="D692" t="str">
            <v>m</v>
          </cell>
        </row>
        <row r="693">
          <cell r="C693" t="str">
            <v>DN75闸阀</v>
          </cell>
          <cell r="D693" t="str">
            <v>个</v>
          </cell>
        </row>
        <row r="694">
          <cell r="C694" t="str">
            <v>泵站</v>
          </cell>
        </row>
        <row r="695">
          <cell r="C695" t="str">
            <v>管道工程</v>
          </cell>
        </row>
        <row r="696">
          <cell r="C696" t="str">
            <v>PE管（160mm)</v>
          </cell>
          <cell r="D696" t="str">
            <v>m</v>
          </cell>
        </row>
        <row r="697">
          <cell r="C697" t="str">
            <v>沟槽土方开挖</v>
          </cell>
          <cell r="D697" t="str">
            <v>m3</v>
          </cell>
        </row>
        <row r="698">
          <cell r="C698" t="str">
            <v>土方回填</v>
          </cell>
          <cell r="D698" t="str">
            <v>m3</v>
          </cell>
        </row>
        <row r="699">
          <cell r="C699" t="str">
            <v>PE管（200mm)</v>
          </cell>
          <cell r="D699" t="str">
            <v>m</v>
          </cell>
        </row>
        <row r="700">
          <cell r="C700" t="str">
            <v>沟槽土方开挖</v>
          </cell>
          <cell r="D700" t="str">
            <v>m3</v>
          </cell>
        </row>
        <row r="701">
          <cell r="C701" t="str">
            <v>土方回填</v>
          </cell>
          <cell r="D701" t="str">
            <v>m3</v>
          </cell>
        </row>
        <row r="702">
          <cell r="C702" t="str">
            <v>管道附属设施</v>
          </cell>
        </row>
        <row r="703">
          <cell r="C703" t="str">
            <v>闸阀井（砖砌）</v>
          </cell>
          <cell r="D703" t="str">
            <v>个</v>
          </cell>
        </row>
        <row r="704">
          <cell r="C704" t="str">
            <v>土方开挖</v>
          </cell>
          <cell r="D704" t="str">
            <v>m</v>
          </cell>
        </row>
        <row r="705">
          <cell r="C705" t="str">
            <v>土方回填</v>
          </cell>
          <cell r="D705" t="str">
            <v>m</v>
          </cell>
        </row>
        <row r="706">
          <cell r="C706" t="str">
            <v>现浇C20砼</v>
          </cell>
          <cell r="D706" t="str">
            <v>m3</v>
          </cell>
        </row>
        <row r="707">
          <cell r="C707" t="str">
            <v>M7.5浆砌砖</v>
          </cell>
          <cell r="D707" t="str">
            <v>m3</v>
          </cell>
        </row>
        <row r="708">
          <cell r="C708" t="str">
            <v>预制C25钢筋砼盖板</v>
          </cell>
          <cell r="D708" t="str">
            <v>m3</v>
          </cell>
        </row>
        <row r="709">
          <cell r="C709" t="str">
            <v>钢筋制作与安装</v>
          </cell>
          <cell r="D709" t="str">
            <v>t</v>
          </cell>
        </row>
        <row r="710">
          <cell r="C710" t="str">
            <v>模板</v>
          </cell>
          <cell r="D710" t="str">
            <v>m2</v>
          </cell>
        </row>
        <row r="711">
          <cell r="C711" t="str">
            <v>闸阀井（预制）</v>
          </cell>
          <cell r="D711" t="str">
            <v>个</v>
          </cell>
        </row>
        <row r="712">
          <cell r="C712" t="str">
            <v>土方开挖</v>
          </cell>
          <cell r="D712" t="str">
            <v>m</v>
          </cell>
        </row>
        <row r="713">
          <cell r="C713" t="str">
            <v>土方回填</v>
          </cell>
          <cell r="D713" t="str">
            <v>m</v>
          </cell>
        </row>
        <row r="714">
          <cell r="C714" t="str">
            <v>现浇C20砼</v>
          </cell>
          <cell r="D714" t="str">
            <v>m3</v>
          </cell>
        </row>
        <row r="715">
          <cell r="C715" t="str">
            <v>模板</v>
          </cell>
          <cell r="D715" t="str">
            <v>m2</v>
          </cell>
        </row>
        <row r="716">
          <cell r="C716" t="str">
            <v>预制闸阀井安装</v>
          </cell>
          <cell r="D716" t="str">
            <v>个</v>
          </cell>
        </row>
        <row r="717">
          <cell r="C717" t="str">
            <v>树脂井盖安装</v>
          </cell>
          <cell r="D717" t="str">
            <v>个</v>
          </cell>
        </row>
        <row r="718">
          <cell r="C718" t="str">
            <v>镇墩</v>
          </cell>
          <cell r="D718" t="str">
            <v>个</v>
          </cell>
        </row>
        <row r="719">
          <cell r="C719" t="str">
            <v>墩</v>
          </cell>
          <cell r="D719" t="str">
            <v>m3</v>
          </cell>
        </row>
        <row r="720">
          <cell r="C720" t="str">
            <v>管道过路</v>
          </cell>
          <cell r="D720" t="str">
            <v>处</v>
          </cell>
        </row>
        <row r="721">
          <cell r="C721" t="str">
            <v>混凝土拆除</v>
          </cell>
          <cell r="D721" t="str">
            <v>m</v>
          </cell>
        </row>
        <row r="722">
          <cell r="C722" t="str">
            <v>钢套管DN200（壁厚4.5mm）</v>
          </cell>
          <cell r="D722" t="str">
            <v>m</v>
          </cell>
        </row>
        <row r="723">
          <cell r="C723" t="str">
            <v>10cm厚泥结碎石路基</v>
          </cell>
          <cell r="D723" t="str">
            <v>m2</v>
          </cell>
        </row>
        <row r="724">
          <cell r="C724" t="str">
            <v>20cm厚C30砼路面</v>
          </cell>
          <cell r="D724" t="str">
            <v>m2</v>
          </cell>
        </row>
        <row r="725">
          <cell r="C725" t="str">
            <v>渠系建筑物</v>
          </cell>
        </row>
        <row r="726">
          <cell r="C726" t="str">
            <v>涵管D200</v>
          </cell>
          <cell r="D726" t="str">
            <v>处</v>
          </cell>
        </row>
        <row r="727">
          <cell r="C727" t="str">
            <v>土方开挖</v>
          </cell>
          <cell r="D727" t="str">
            <v>m3</v>
          </cell>
        </row>
        <row r="728">
          <cell r="C728" t="str">
            <v>土方回填夯实</v>
          </cell>
          <cell r="D728" t="str">
            <v>m3</v>
          </cell>
        </row>
        <row r="729">
          <cell r="C729" t="str">
            <v>C15混凝土管垫层</v>
          </cell>
          <cell r="D729" t="str">
            <v>m3</v>
          </cell>
        </row>
        <row r="730">
          <cell r="C730" t="str">
            <v>M7.5浆砌砖</v>
          </cell>
          <cell r="D730" t="str">
            <v>m3</v>
          </cell>
        </row>
        <row r="731">
          <cell r="C731" t="str">
            <v>M10砂浆抹面</v>
          </cell>
          <cell r="D731" t="str">
            <v>m2</v>
          </cell>
        </row>
        <row r="732">
          <cell r="C732" t="str">
            <v>DN200钢筋砼管</v>
          </cell>
          <cell r="D732" t="str">
            <v>m</v>
          </cell>
        </row>
        <row r="733">
          <cell r="C733" t="str">
            <v>模板</v>
          </cell>
          <cell r="D733" t="str">
            <v>m2</v>
          </cell>
        </row>
        <row r="734">
          <cell r="C734" t="str">
            <v>涵管D500</v>
          </cell>
          <cell r="D734" t="str">
            <v>处</v>
          </cell>
        </row>
        <row r="735">
          <cell r="C735" t="str">
            <v>土方开挖</v>
          </cell>
          <cell r="D735" t="str">
            <v>m3</v>
          </cell>
        </row>
        <row r="736">
          <cell r="C736" t="str">
            <v>土方回填夯实</v>
          </cell>
          <cell r="D736" t="str">
            <v>m3</v>
          </cell>
        </row>
        <row r="737">
          <cell r="C737" t="str">
            <v>C15混凝土管垫层</v>
          </cell>
          <cell r="D737" t="str">
            <v>m3</v>
          </cell>
        </row>
        <row r="738">
          <cell r="C738" t="str">
            <v>M7.5浆砌砖</v>
          </cell>
          <cell r="D738" t="str">
            <v>m3</v>
          </cell>
        </row>
        <row r="739">
          <cell r="C739" t="str">
            <v>M10砂浆抹面</v>
          </cell>
          <cell r="D739" t="str">
            <v>m2</v>
          </cell>
        </row>
        <row r="740">
          <cell r="C740" t="str">
            <v>DN500钢筋砼管</v>
          </cell>
          <cell r="D740" t="str">
            <v>m</v>
          </cell>
        </row>
        <row r="741">
          <cell r="C741" t="str">
            <v>模板</v>
          </cell>
          <cell r="D741" t="str">
            <v>m2</v>
          </cell>
        </row>
        <row r="742">
          <cell r="C742" t="str">
            <v>涵管D800</v>
          </cell>
          <cell r="D742" t="str">
            <v>处</v>
          </cell>
        </row>
        <row r="743">
          <cell r="C743" t="str">
            <v>土方开挖</v>
          </cell>
          <cell r="D743" t="str">
            <v>m3</v>
          </cell>
        </row>
        <row r="744">
          <cell r="C744" t="str">
            <v>土方回填夯实</v>
          </cell>
          <cell r="D744" t="str">
            <v>m3</v>
          </cell>
        </row>
        <row r="745">
          <cell r="C745" t="str">
            <v>C15混凝土管垫层</v>
          </cell>
          <cell r="D745" t="str">
            <v>m3</v>
          </cell>
        </row>
        <row r="746">
          <cell r="C746" t="str">
            <v>M7.5浆砌砖</v>
          </cell>
          <cell r="D746" t="str">
            <v>m3</v>
          </cell>
        </row>
        <row r="747">
          <cell r="C747" t="str">
            <v>M10砂浆抹面</v>
          </cell>
          <cell r="D747" t="str">
            <v>m2</v>
          </cell>
        </row>
        <row r="748">
          <cell r="C748" t="str">
            <v>DN800钢筋砼管</v>
          </cell>
          <cell r="D748" t="str">
            <v>m</v>
          </cell>
        </row>
        <row r="749">
          <cell r="C749" t="str">
            <v>模板</v>
          </cell>
          <cell r="D749" t="str">
            <v>m2</v>
          </cell>
        </row>
        <row r="750">
          <cell r="C750" t="str">
            <v>量水尺</v>
          </cell>
          <cell r="D750" t="str">
            <v>套</v>
          </cell>
        </row>
        <row r="751">
          <cell r="C751" t="str">
            <v>田间道路工程</v>
          </cell>
        </row>
        <row r="752">
          <cell r="C752" t="str">
            <v>机耕道</v>
          </cell>
        </row>
        <row r="753">
          <cell r="C753" t="str">
            <v>机耕道（3.5m宽）</v>
          </cell>
          <cell r="D753" t="str">
            <v>m</v>
          </cell>
        </row>
        <row r="754">
          <cell r="C754" t="str">
            <v>土方开挖</v>
          </cell>
          <cell r="D754" t="str">
            <v>m3</v>
          </cell>
        </row>
        <row r="755">
          <cell r="C755" t="str">
            <v>土方回填</v>
          </cell>
          <cell r="D755" t="str">
            <v>m3</v>
          </cell>
        </row>
        <row r="756">
          <cell r="C756" t="str">
            <v>路床碾压</v>
          </cell>
          <cell r="D756" t="str">
            <v>m2</v>
          </cell>
        </row>
        <row r="757">
          <cell r="C757" t="str">
            <v>15cm厚泥结石路面</v>
          </cell>
          <cell r="D757" t="str">
            <v>m2</v>
          </cell>
        </row>
        <row r="758">
          <cell r="C758" t="str">
            <v>土路肩</v>
          </cell>
          <cell r="D758" t="str">
            <v>m3</v>
          </cell>
        </row>
        <row r="759">
          <cell r="C759" t="str">
            <v>土质边沟</v>
          </cell>
          <cell r="D759" t="str">
            <v>m3</v>
          </cell>
        </row>
        <row r="760">
          <cell r="C760" t="str">
            <v>道路接口</v>
          </cell>
          <cell r="D760" t="str">
            <v>处</v>
          </cell>
        </row>
        <row r="761">
          <cell r="C761" t="str">
            <v>土方开挖</v>
          </cell>
          <cell r="D761" t="str">
            <v>m3</v>
          </cell>
        </row>
        <row r="762">
          <cell r="C762" t="str">
            <v>土方回填</v>
          </cell>
          <cell r="D762" t="str">
            <v>m3</v>
          </cell>
        </row>
        <row r="763">
          <cell r="C763" t="str">
            <v>路床碾压</v>
          </cell>
          <cell r="D763" t="str">
            <v>m2</v>
          </cell>
        </row>
        <row r="764">
          <cell r="C764" t="str">
            <v>15cm厚泥结石路面</v>
          </cell>
          <cell r="D764" t="str">
            <v>m2</v>
          </cell>
        </row>
        <row r="765">
          <cell r="C765" t="str">
            <v>弯道加宽</v>
          </cell>
          <cell r="D765" t="str">
            <v>处</v>
          </cell>
        </row>
        <row r="766">
          <cell r="C766" t="str">
            <v>土方开挖</v>
          </cell>
          <cell r="D766" t="str">
            <v>m3</v>
          </cell>
        </row>
        <row r="767">
          <cell r="C767" t="str">
            <v>土方回填</v>
          </cell>
          <cell r="D767" t="str">
            <v>m3</v>
          </cell>
        </row>
        <row r="768">
          <cell r="C768" t="str">
            <v>路床碾压</v>
          </cell>
          <cell r="D768" t="str">
            <v>m2</v>
          </cell>
        </row>
        <row r="769">
          <cell r="C769" t="str">
            <v>15cm厚泥结石路面</v>
          </cell>
          <cell r="D769" t="str">
            <v>m2</v>
          </cell>
        </row>
        <row r="770">
          <cell r="C770" t="str">
            <v>错车道</v>
          </cell>
          <cell r="D770" t="str">
            <v>处</v>
          </cell>
        </row>
        <row r="771">
          <cell r="C771" t="str">
            <v>土方开挖</v>
          </cell>
          <cell r="D771" t="str">
            <v>m3</v>
          </cell>
        </row>
        <row r="772">
          <cell r="C772" t="str">
            <v>土方回填</v>
          </cell>
          <cell r="D772" t="str">
            <v>m3</v>
          </cell>
        </row>
        <row r="773">
          <cell r="C773" t="str">
            <v>路床碾压</v>
          </cell>
          <cell r="D773" t="str">
            <v>m2</v>
          </cell>
        </row>
        <row r="774">
          <cell r="C774" t="str">
            <v>15cm厚泥结石路面</v>
          </cell>
          <cell r="D774" t="str">
            <v>m2</v>
          </cell>
        </row>
        <row r="775">
          <cell r="C775" t="str">
            <v>下田坡道</v>
          </cell>
          <cell r="D775" t="str">
            <v>处</v>
          </cell>
        </row>
        <row r="776">
          <cell r="C776" t="str">
            <v>土方开挖</v>
          </cell>
          <cell r="D776" t="str">
            <v>m3</v>
          </cell>
        </row>
        <row r="777">
          <cell r="C777" t="str">
            <v>土方回填夯实</v>
          </cell>
          <cell r="D777" t="str">
            <v>m3</v>
          </cell>
        </row>
        <row r="778">
          <cell r="C778" t="str">
            <v>科技推广措施</v>
          </cell>
        </row>
        <row r="779">
          <cell r="C779" t="str">
            <v>耕地质量监测</v>
          </cell>
          <cell r="D779" t="str">
            <v>处</v>
          </cell>
        </row>
        <row r="780">
          <cell r="C780" t="str">
            <v>其他工程</v>
          </cell>
        </row>
        <row r="781">
          <cell r="C781" t="str">
            <v>标识牌</v>
          </cell>
          <cell r="D781" t="str">
            <v>个</v>
          </cell>
        </row>
        <row r="782">
          <cell r="C782" t="str">
            <v>标识牌</v>
          </cell>
          <cell r="D782" t="str">
            <v>个</v>
          </cell>
        </row>
        <row r="783">
          <cell r="C783" t="str">
            <v>警示牌</v>
          </cell>
          <cell r="D783" t="str">
            <v>个</v>
          </cell>
        </row>
        <row r="784">
          <cell r="C784" t="str">
            <v>警示牌</v>
          </cell>
          <cell r="D784" t="str">
            <v>个</v>
          </cell>
        </row>
        <row r="785">
          <cell r="C785" t="str">
            <v>龙威村</v>
          </cell>
        </row>
        <row r="786">
          <cell r="C786" t="str">
            <v>田块整治工程 </v>
          </cell>
        </row>
        <row r="787">
          <cell r="C787" t="str">
            <v>田型调型</v>
          </cell>
          <cell r="D787" t="str">
            <v>亩</v>
          </cell>
        </row>
        <row r="788">
          <cell r="C788" t="str">
            <v>格田整理</v>
          </cell>
          <cell r="D788" t="str">
            <v>亩</v>
          </cell>
        </row>
        <row r="789">
          <cell r="C789" t="str">
            <v>表土剥离</v>
          </cell>
          <cell r="D789" t="str">
            <v>m3</v>
          </cell>
        </row>
        <row r="790">
          <cell r="C790" t="str">
            <v>表土回填</v>
          </cell>
          <cell r="D790" t="str">
            <v>m3</v>
          </cell>
        </row>
        <row r="791">
          <cell r="C791" t="str">
            <v>犁底层重构</v>
          </cell>
          <cell r="D791" t="str">
            <v>m3</v>
          </cell>
        </row>
        <row r="792">
          <cell r="C792" t="str">
            <v>土方开挖（格田调型）</v>
          </cell>
          <cell r="D792" t="str">
            <v>m3</v>
          </cell>
        </row>
        <row r="793">
          <cell r="C793" t="str">
            <v>土方回填（格田调型）</v>
          </cell>
          <cell r="D793" t="str">
            <v>m3</v>
          </cell>
        </row>
        <row r="794">
          <cell r="C794" t="str">
            <v>田面旋耕</v>
          </cell>
          <cell r="D794" t="str">
            <v>公顷</v>
          </cell>
        </row>
        <row r="795">
          <cell r="C795" t="str">
            <v>拆除田埂</v>
          </cell>
          <cell r="D795" t="str">
            <v>m</v>
          </cell>
        </row>
        <row r="796">
          <cell r="C796" t="str">
            <v>拆除田坎</v>
          </cell>
          <cell r="D796" t="str">
            <v>m3</v>
          </cell>
        </row>
        <row r="797">
          <cell r="C797" t="str">
            <v>修筑田埂</v>
          </cell>
          <cell r="D797" t="str">
            <v>m</v>
          </cell>
        </row>
        <row r="798">
          <cell r="C798" t="str">
            <v>筑田埂</v>
          </cell>
          <cell r="D798" t="str">
            <v>m3</v>
          </cell>
        </row>
        <row r="799">
          <cell r="C799" t="str">
            <v>格田放水口</v>
          </cell>
          <cell r="D799" t="str">
            <v>处</v>
          </cell>
        </row>
        <row r="800">
          <cell r="C800" t="str">
            <v>PVC-U排水管</v>
          </cell>
          <cell r="D800" t="str">
            <v>m</v>
          </cell>
        </row>
        <row r="801">
          <cell r="C801" t="str">
            <v>PVC管45°接头</v>
          </cell>
          <cell r="D801" t="str">
            <v>个</v>
          </cell>
        </row>
        <row r="802">
          <cell r="C802" t="str">
            <v>PVC排水管90°接头</v>
          </cell>
          <cell r="D802" t="str">
            <v>个</v>
          </cell>
        </row>
        <row r="803">
          <cell r="C803" t="str">
            <v>活动接头</v>
          </cell>
          <cell r="D803" t="str">
            <v>个</v>
          </cell>
        </row>
        <row r="804">
          <cell r="C804" t="str">
            <v>地型调型</v>
          </cell>
          <cell r="D804" t="str">
            <v>亩</v>
          </cell>
        </row>
        <row r="805">
          <cell r="C805" t="str">
            <v>坡改梯</v>
          </cell>
          <cell r="D805" t="str">
            <v>亩</v>
          </cell>
        </row>
        <row r="806">
          <cell r="C806" t="str">
            <v>清表</v>
          </cell>
          <cell r="D806" t="str">
            <v>亩</v>
          </cell>
        </row>
        <row r="807">
          <cell r="C807" t="str">
            <v>表土剥离</v>
          </cell>
          <cell r="D807" t="str">
            <v>m3</v>
          </cell>
        </row>
        <row r="808">
          <cell r="C808" t="str">
            <v>表土回填</v>
          </cell>
          <cell r="D808" t="str">
            <v>m3</v>
          </cell>
        </row>
        <row r="809">
          <cell r="C809" t="str">
            <v>土方开挖（调型）</v>
          </cell>
          <cell r="D809" t="str">
            <v>m3</v>
          </cell>
        </row>
        <row r="810">
          <cell r="C810" t="str">
            <v>土方回填（调型）</v>
          </cell>
          <cell r="D810" t="str">
            <v>m3</v>
          </cell>
        </row>
        <row r="811">
          <cell r="C811" t="str">
            <v>土地翻耕</v>
          </cell>
          <cell r="D811" t="str">
            <v>公顷</v>
          </cell>
        </row>
        <row r="812">
          <cell r="C812" t="str">
            <v>拆除土埂</v>
          </cell>
          <cell r="D812" t="str">
            <v>m</v>
          </cell>
        </row>
        <row r="813">
          <cell r="C813" t="str">
            <v>土埂拆除</v>
          </cell>
          <cell r="D813" t="str">
            <v>m3</v>
          </cell>
        </row>
        <row r="814">
          <cell r="C814" t="str">
            <v>筑土埂</v>
          </cell>
          <cell r="D814" t="str">
            <v>m</v>
          </cell>
        </row>
        <row r="815">
          <cell r="C815" t="str">
            <v>土埂修筑</v>
          </cell>
          <cell r="D815" t="str">
            <v>m3</v>
          </cell>
        </row>
        <row r="816">
          <cell r="C816" t="str">
            <v>背沟清理</v>
          </cell>
          <cell r="D816" t="str">
            <v>m3</v>
          </cell>
        </row>
        <row r="817">
          <cell r="C817" t="str">
            <v>囤水田</v>
          </cell>
          <cell r="D817" t="str">
            <v>口</v>
          </cell>
        </row>
        <row r="818">
          <cell r="C818" t="str">
            <v>土地平整</v>
          </cell>
          <cell r="D818" t="str">
            <v>亩</v>
          </cell>
        </row>
        <row r="819">
          <cell r="C819" t="str">
            <v>表土剥离</v>
          </cell>
          <cell r="D819" t="str">
            <v>m3</v>
          </cell>
        </row>
        <row r="820">
          <cell r="C820" t="str">
            <v>表土回填</v>
          </cell>
          <cell r="D820" t="str">
            <v>m3</v>
          </cell>
        </row>
        <row r="821">
          <cell r="C821" t="str">
            <v>土方开挖（格田调型）</v>
          </cell>
          <cell r="D821" t="str">
            <v>m3</v>
          </cell>
        </row>
        <row r="822">
          <cell r="C822" t="str">
            <v>土方回填（格田调型）</v>
          </cell>
          <cell r="D822" t="str">
            <v>m3</v>
          </cell>
        </row>
        <row r="823">
          <cell r="C823" t="str">
            <v>土地翻耕</v>
          </cell>
          <cell r="D823" t="str">
            <v>公顷</v>
          </cell>
        </row>
        <row r="824">
          <cell r="C824" t="str">
            <v>囤水田田埂</v>
          </cell>
          <cell r="D824" t="str">
            <v>m</v>
          </cell>
        </row>
        <row r="825">
          <cell r="C825" t="str">
            <v>土方开挖</v>
          </cell>
          <cell r="D825" t="str">
            <v>m3</v>
          </cell>
        </row>
        <row r="826">
          <cell r="C826" t="str">
            <v>土方回填夯实</v>
          </cell>
          <cell r="D826" t="str">
            <v>m3</v>
          </cell>
        </row>
        <row r="827">
          <cell r="C827" t="str">
            <v>M7.5浆砌砖</v>
          </cell>
          <cell r="D827" t="str">
            <v>m3</v>
          </cell>
        </row>
        <row r="828">
          <cell r="C828" t="str">
            <v>M10砂浆抹面</v>
          </cell>
          <cell r="D828" t="str">
            <v>m2</v>
          </cell>
        </row>
        <row r="829">
          <cell r="C829" t="str">
            <v>下田梯步</v>
          </cell>
          <cell r="D829" t="str">
            <v>处</v>
          </cell>
        </row>
        <row r="830">
          <cell r="C830" t="str">
            <v>土方开挖</v>
          </cell>
          <cell r="D830" t="str">
            <v>m3</v>
          </cell>
        </row>
        <row r="831">
          <cell r="C831" t="str">
            <v>土方回填</v>
          </cell>
          <cell r="D831" t="str">
            <v>m3</v>
          </cell>
        </row>
        <row r="832">
          <cell r="C832" t="str">
            <v>M7.5浆砌砖</v>
          </cell>
          <cell r="D832" t="str">
            <v>m3</v>
          </cell>
        </row>
        <row r="833">
          <cell r="C833" t="str">
            <v>M10砂浆抹面</v>
          </cell>
          <cell r="D833" t="str">
            <v>m2</v>
          </cell>
        </row>
        <row r="834">
          <cell r="C834" t="str">
            <v>M10砂浆抹面（立面）</v>
          </cell>
          <cell r="D834" t="str">
            <v>m2</v>
          </cell>
        </row>
        <row r="835">
          <cell r="C835" t="str">
            <v>囤水田放水口</v>
          </cell>
          <cell r="D835" t="str">
            <v>处</v>
          </cell>
        </row>
        <row r="836">
          <cell r="C836" t="str">
            <v>土方开挖</v>
          </cell>
          <cell r="D836" t="str">
            <v>m3</v>
          </cell>
        </row>
        <row r="837">
          <cell r="C837" t="str">
            <v>土方回填</v>
          </cell>
          <cell r="D837" t="str">
            <v>m3</v>
          </cell>
        </row>
        <row r="838">
          <cell r="C838" t="str">
            <v>C20现浇砼基础（含跌水）</v>
          </cell>
          <cell r="D838" t="str">
            <v>m3</v>
          </cell>
        </row>
        <row r="839">
          <cell r="C839" t="str">
            <v>模板</v>
          </cell>
          <cell r="D839" t="str">
            <v>m2</v>
          </cell>
        </row>
        <row r="840">
          <cell r="C840" t="str">
            <v>M7.5浆砌砖</v>
          </cell>
          <cell r="D840" t="str">
            <v>m3</v>
          </cell>
        </row>
        <row r="841">
          <cell r="C841" t="str">
            <v>M10砂浆抹面</v>
          </cell>
          <cell r="D841" t="str">
            <v>m2</v>
          </cell>
        </row>
        <row r="842">
          <cell r="C842" t="str">
            <v>C25砼预制盖板</v>
          </cell>
          <cell r="D842" t="str">
            <v>m3</v>
          </cell>
        </row>
        <row r="843">
          <cell r="C843" t="str">
            <v>钢筋制作与安装</v>
          </cell>
          <cell r="D843" t="str">
            <v>t</v>
          </cell>
        </row>
        <row r="844">
          <cell r="C844" t="str">
            <v>田间电杆围护</v>
          </cell>
          <cell r="D844" t="str">
            <v>个</v>
          </cell>
        </row>
        <row r="845">
          <cell r="C845" t="str">
            <v>土方开挖</v>
          </cell>
          <cell r="D845" t="str">
            <v>m3</v>
          </cell>
        </row>
        <row r="846">
          <cell r="C846" t="str">
            <v>土方回填夯实</v>
          </cell>
          <cell r="D846" t="str">
            <v>m3</v>
          </cell>
        </row>
        <row r="847">
          <cell r="C847" t="str">
            <v>M7.5浆砌砖</v>
          </cell>
          <cell r="D847" t="str">
            <v>m3</v>
          </cell>
        </row>
        <row r="848">
          <cell r="C848" t="str">
            <v>M10砂浆抹面</v>
          </cell>
          <cell r="D848" t="str">
            <v>m2</v>
          </cell>
        </row>
        <row r="849">
          <cell r="C849" t="str">
            <v>农田地力提升工程</v>
          </cell>
        </row>
        <row r="850">
          <cell r="C850" t="str">
            <v>土壤培肥工程</v>
          </cell>
          <cell r="D850" t="str">
            <v>亩</v>
          </cell>
        </row>
        <row r="851">
          <cell r="C851" t="str">
            <v>地力培肥</v>
          </cell>
          <cell r="D851" t="str">
            <v>t</v>
          </cell>
        </row>
        <row r="852">
          <cell r="C852" t="str">
            <v>灌溉与排水工程</v>
          </cell>
        </row>
        <row r="853">
          <cell r="C853" t="str">
            <v>输水工程</v>
          </cell>
        </row>
        <row r="854">
          <cell r="C854" t="str">
            <v>新建沟渠0.6×0.8</v>
          </cell>
          <cell r="D854" t="str">
            <v>m</v>
          </cell>
        </row>
        <row r="855">
          <cell r="C855" t="str">
            <v>渠体</v>
          </cell>
          <cell r="D855" t="str">
            <v>m</v>
          </cell>
        </row>
        <row r="856">
          <cell r="C856" t="str">
            <v>土方开挖</v>
          </cell>
          <cell r="D856" t="str">
            <v>m3</v>
          </cell>
        </row>
        <row r="857">
          <cell r="C857" t="str">
            <v>土方回填</v>
          </cell>
          <cell r="D857" t="str">
            <v>m3</v>
          </cell>
        </row>
        <row r="858">
          <cell r="C858" t="str">
            <v>20cm厚C20砼底板</v>
          </cell>
          <cell r="D858" t="str">
            <v>m3</v>
          </cell>
        </row>
        <row r="859">
          <cell r="C859" t="str">
            <v>模板</v>
          </cell>
          <cell r="D859" t="str">
            <v>m2</v>
          </cell>
        </row>
        <row r="860">
          <cell r="C860" t="str">
            <v>泄水管Φ50PVC</v>
          </cell>
          <cell r="D860" t="str">
            <v>m</v>
          </cell>
        </row>
        <row r="861">
          <cell r="C861" t="str">
            <v>M7.5浆砌砖</v>
          </cell>
          <cell r="D861" t="str">
            <v>m3</v>
          </cell>
        </row>
        <row r="862">
          <cell r="C862" t="str">
            <v>M10砂浆抹面</v>
          </cell>
          <cell r="D862" t="str">
            <v>m2</v>
          </cell>
        </row>
        <row r="863">
          <cell r="C863" t="str">
            <v>撑杆</v>
          </cell>
          <cell r="D863" t="str">
            <v>个</v>
          </cell>
        </row>
        <row r="864">
          <cell r="C864" t="str">
            <v>C20预制砼撑杆</v>
          </cell>
          <cell r="D864" t="str">
            <v>m3</v>
          </cell>
        </row>
        <row r="865">
          <cell r="C865" t="str">
            <v>钢筋制作与安装</v>
          </cell>
          <cell r="D865" t="str">
            <v>t</v>
          </cell>
        </row>
        <row r="866">
          <cell r="C866" t="str">
            <v>沟盖板</v>
          </cell>
          <cell r="D866" t="str">
            <v>个</v>
          </cell>
        </row>
        <row r="867">
          <cell r="C867" t="str">
            <v>预制C30钢筋砼</v>
          </cell>
          <cell r="D867" t="str">
            <v>m3</v>
          </cell>
        </row>
        <row r="868">
          <cell r="C868" t="str">
            <v>钢筋制作与安装</v>
          </cell>
          <cell r="D868" t="str">
            <v>t</v>
          </cell>
        </row>
        <row r="869">
          <cell r="C869" t="str">
            <v>沉砂池</v>
          </cell>
          <cell r="D869" t="str">
            <v>处</v>
          </cell>
        </row>
        <row r="870">
          <cell r="C870" t="str">
            <v>土方开挖</v>
          </cell>
          <cell r="D870" t="str">
            <v>m3</v>
          </cell>
        </row>
        <row r="871">
          <cell r="C871" t="str">
            <v>土方回填</v>
          </cell>
          <cell r="D871" t="str">
            <v>m3</v>
          </cell>
        </row>
        <row r="872">
          <cell r="C872" t="str">
            <v>C25砼底板</v>
          </cell>
          <cell r="D872" t="str">
            <v>m3</v>
          </cell>
        </row>
        <row r="873">
          <cell r="C873" t="str">
            <v>M7.5浆砌砖</v>
          </cell>
          <cell r="D873" t="str">
            <v>m3</v>
          </cell>
        </row>
        <row r="874">
          <cell r="C874" t="str">
            <v>M10砂浆抹面</v>
          </cell>
          <cell r="D874" t="str">
            <v>m2</v>
          </cell>
        </row>
        <row r="875">
          <cell r="C875" t="str">
            <v>模板</v>
          </cell>
          <cell r="D875" t="str">
            <v>m2</v>
          </cell>
        </row>
        <row r="876">
          <cell r="C876" t="str">
            <v>新建沟渠0.8×0.8</v>
          </cell>
          <cell r="D876" t="str">
            <v>m</v>
          </cell>
        </row>
        <row r="877">
          <cell r="C877" t="str">
            <v>渠体</v>
          </cell>
          <cell r="D877" t="str">
            <v>m</v>
          </cell>
        </row>
        <row r="878">
          <cell r="C878" t="str">
            <v>土方开挖</v>
          </cell>
          <cell r="D878" t="str">
            <v>m3</v>
          </cell>
        </row>
        <row r="879">
          <cell r="C879" t="str">
            <v>土方回填</v>
          </cell>
          <cell r="D879" t="str">
            <v>m3</v>
          </cell>
        </row>
        <row r="880">
          <cell r="C880" t="str">
            <v>20cm厚C20砼底板</v>
          </cell>
          <cell r="D880" t="str">
            <v>m3</v>
          </cell>
        </row>
        <row r="881">
          <cell r="C881" t="str">
            <v>模板</v>
          </cell>
          <cell r="D881" t="str">
            <v>m2</v>
          </cell>
        </row>
        <row r="882">
          <cell r="C882" t="str">
            <v>泄水管Φ50PVC</v>
          </cell>
          <cell r="D882" t="str">
            <v>m</v>
          </cell>
        </row>
        <row r="883">
          <cell r="C883" t="str">
            <v>M7.5浆砌砖</v>
          </cell>
          <cell r="D883" t="str">
            <v>m3</v>
          </cell>
        </row>
        <row r="884">
          <cell r="C884" t="str">
            <v>M10砂浆抹面</v>
          </cell>
          <cell r="D884" t="str">
            <v>m2</v>
          </cell>
        </row>
        <row r="885">
          <cell r="C885" t="str">
            <v>撑杆</v>
          </cell>
          <cell r="D885" t="str">
            <v>个</v>
          </cell>
        </row>
        <row r="886">
          <cell r="C886" t="str">
            <v>C20预制砼撑杆</v>
          </cell>
          <cell r="D886" t="str">
            <v>m3</v>
          </cell>
        </row>
        <row r="887">
          <cell r="C887" t="str">
            <v>钢筋制作与安装</v>
          </cell>
          <cell r="D887" t="str">
            <v>t</v>
          </cell>
        </row>
        <row r="888">
          <cell r="C888" t="str">
            <v>沟盖板</v>
          </cell>
          <cell r="D888" t="str">
            <v>个</v>
          </cell>
        </row>
        <row r="889">
          <cell r="C889" t="str">
            <v>预制C30钢筋砼</v>
          </cell>
          <cell r="D889" t="str">
            <v>m3</v>
          </cell>
        </row>
        <row r="890">
          <cell r="C890" t="str">
            <v>钢筋制作与安装</v>
          </cell>
          <cell r="D890" t="str">
            <v>t</v>
          </cell>
        </row>
        <row r="891">
          <cell r="C891" t="str">
            <v>沉砂池</v>
          </cell>
          <cell r="D891" t="str">
            <v>处</v>
          </cell>
        </row>
        <row r="892">
          <cell r="C892" t="str">
            <v>土方开挖</v>
          </cell>
          <cell r="D892" t="str">
            <v>m3</v>
          </cell>
        </row>
        <row r="893">
          <cell r="C893" t="str">
            <v>土方回填</v>
          </cell>
          <cell r="D893" t="str">
            <v>m3</v>
          </cell>
        </row>
        <row r="894">
          <cell r="C894" t="str">
            <v>C25砼底板</v>
          </cell>
          <cell r="D894" t="str">
            <v>m3</v>
          </cell>
        </row>
        <row r="895">
          <cell r="C895" t="str">
            <v>M7.5浆砌砖</v>
          </cell>
          <cell r="D895" t="str">
            <v>m3</v>
          </cell>
        </row>
        <row r="896">
          <cell r="C896" t="str">
            <v>M10砂浆抹面</v>
          </cell>
          <cell r="D896" t="str">
            <v>m2</v>
          </cell>
        </row>
        <row r="897">
          <cell r="C897" t="str">
            <v>模板</v>
          </cell>
          <cell r="D897" t="str">
            <v>m2</v>
          </cell>
        </row>
        <row r="898">
          <cell r="C898" t="str">
            <v>小型水源工程</v>
          </cell>
        </row>
        <row r="899">
          <cell r="C899" t="str">
            <v>整治山坪塘</v>
          </cell>
          <cell r="D899" t="str">
            <v>座</v>
          </cell>
        </row>
        <row r="900">
          <cell r="C900" t="str">
            <v>上游坝坡</v>
          </cell>
          <cell r="D900" t="str">
            <v>处</v>
          </cell>
        </row>
        <row r="901">
          <cell r="C901" t="str">
            <v>清淤</v>
          </cell>
          <cell r="D901" t="str">
            <v>m3</v>
          </cell>
        </row>
        <row r="902">
          <cell r="C902" t="str">
            <v>土方开挖</v>
          </cell>
          <cell r="D902" t="str">
            <v>m3</v>
          </cell>
        </row>
        <row r="903">
          <cell r="C903" t="str">
            <v>土方回填夯实</v>
          </cell>
          <cell r="D903" t="str">
            <v>m3</v>
          </cell>
        </row>
        <row r="904">
          <cell r="C904" t="str">
            <v>C20砼基础</v>
          </cell>
          <cell r="D904" t="str">
            <v>m3</v>
          </cell>
        </row>
        <row r="905">
          <cell r="C905" t="str">
            <v>模板</v>
          </cell>
          <cell r="D905" t="str">
            <v>m2</v>
          </cell>
        </row>
        <row r="906">
          <cell r="C906" t="str">
            <v>C20砼护坡</v>
          </cell>
          <cell r="D906" t="str">
            <v>m3</v>
          </cell>
        </row>
        <row r="907">
          <cell r="C907" t="str">
            <v>泥结碎石路面</v>
          </cell>
          <cell r="D907" t="str">
            <v>m2</v>
          </cell>
        </row>
        <row r="908">
          <cell r="C908" t="str">
            <v>沥青木板伸缩缝</v>
          </cell>
          <cell r="D908" t="str">
            <v>m2</v>
          </cell>
        </row>
        <row r="909">
          <cell r="C909" t="str">
            <v>C20砼压顶</v>
          </cell>
          <cell r="D909" t="str">
            <v>m3</v>
          </cell>
        </row>
        <row r="910">
          <cell r="C910" t="str">
            <v>下游坝坡</v>
          </cell>
          <cell r="D910" t="str">
            <v>处</v>
          </cell>
        </row>
        <row r="911">
          <cell r="C911" t="str">
            <v>土方开挖</v>
          </cell>
          <cell r="D911" t="str">
            <v>m3</v>
          </cell>
        </row>
        <row r="912">
          <cell r="C912" t="str">
            <v>土方回填夯实</v>
          </cell>
          <cell r="D912" t="str">
            <v>m3</v>
          </cell>
        </row>
        <row r="913">
          <cell r="C913" t="str">
            <v>C20砼压顶</v>
          </cell>
          <cell r="D913" t="str">
            <v>m3</v>
          </cell>
        </row>
        <row r="914">
          <cell r="C914" t="str">
            <v>溢洪道</v>
          </cell>
          <cell r="D914" t="str">
            <v>处</v>
          </cell>
        </row>
        <row r="915">
          <cell r="C915" t="str">
            <v>土方开挖</v>
          </cell>
          <cell r="D915" t="str">
            <v>m3</v>
          </cell>
        </row>
        <row r="916">
          <cell r="C916" t="str">
            <v>土方回填夯实</v>
          </cell>
          <cell r="D916" t="str">
            <v>m3</v>
          </cell>
        </row>
        <row r="917">
          <cell r="C917" t="str">
            <v>预制C30钢筋砼</v>
          </cell>
          <cell r="D917" t="str">
            <v>m3</v>
          </cell>
        </row>
        <row r="918">
          <cell r="C918" t="str">
            <v>现浇C20砼溢洪道</v>
          </cell>
          <cell r="D918" t="str">
            <v>m3</v>
          </cell>
        </row>
        <row r="919">
          <cell r="C919" t="str">
            <v>现浇C20砼消力池</v>
          </cell>
          <cell r="D919" t="str">
            <v>m3</v>
          </cell>
        </row>
        <row r="920">
          <cell r="C920" t="str">
            <v>模板</v>
          </cell>
          <cell r="D920" t="str">
            <v>m2</v>
          </cell>
        </row>
        <row r="921">
          <cell r="C921" t="str">
            <v>钢筋制作与安装</v>
          </cell>
          <cell r="D921" t="str">
            <v>t</v>
          </cell>
        </row>
        <row r="922">
          <cell r="C922" t="str">
            <v>PEφ160放水管</v>
          </cell>
          <cell r="D922" t="str">
            <v>m</v>
          </cell>
        </row>
        <row r="923">
          <cell r="C923" t="str">
            <v>放水闸阀</v>
          </cell>
          <cell r="D923" t="str">
            <v>个</v>
          </cell>
        </row>
        <row r="924">
          <cell r="C924" t="str">
            <v>放水管防水处理</v>
          </cell>
          <cell r="D924" t="str">
            <v>m2</v>
          </cell>
        </row>
        <row r="925">
          <cell r="C925" t="str">
            <v>20cm现浇C20砼渠道</v>
          </cell>
          <cell r="D925" t="str">
            <v>m3</v>
          </cell>
        </row>
        <row r="926">
          <cell r="C926" t="str">
            <v>下塘梯步</v>
          </cell>
          <cell r="D926" t="str">
            <v>处</v>
          </cell>
        </row>
        <row r="927">
          <cell r="C927" t="str">
            <v>C30现浇砼梯步</v>
          </cell>
          <cell r="D927" t="str">
            <v>m3</v>
          </cell>
        </row>
        <row r="928">
          <cell r="C928" t="str">
            <v>模板</v>
          </cell>
          <cell r="D928" t="str">
            <v>m2</v>
          </cell>
        </row>
        <row r="929">
          <cell r="C929" t="str">
            <v>预制C25钢筋砼盖板</v>
          </cell>
          <cell r="D929" t="str">
            <v>m3</v>
          </cell>
        </row>
        <row r="930">
          <cell r="C930" t="str">
            <v>现浇C20取水平台</v>
          </cell>
          <cell r="D930" t="str">
            <v>m3</v>
          </cell>
        </row>
        <row r="931">
          <cell r="C931" t="str">
            <v>钢筋制作与安装</v>
          </cell>
          <cell r="D931" t="str">
            <v>t</v>
          </cell>
        </row>
        <row r="932">
          <cell r="C932" t="str">
            <v>栏杆</v>
          </cell>
        </row>
        <row r="933">
          <cell r="C933" t="str">
            <v>不锈钢防护拦</v>
          </cell>
          <cell r="D933" t="str">
            <v>m</v>
          </cell>
        </row>
        <row r="934">
          <cell r="C934" t="str">
            <v>100m³蓄水池</v>
          </cell>
          <cell r="D934" t="str">
            <v>座</v>
          </cell>
        </row>
        <row r="935">
          <cell r="C935" t="str">
            <v>土方开挖(蓄水池)</v>
          </cell>
          <cell r="D935" t="str">
            <v>m3</v>
          </cell>
        </row>
        <row r="936">
          <cell r="C936" t="str">
            <v>石方开挖(蓄水池)</v>
          </cell>
          <cell r="D936" t="str">
            <v>m3</v>
          </cell>
        </row>
        <row r="937">
          <cell r="C937" t="str">
            <v>土方回填夯实</v>
          </cell>
          <cell r="D937" t="str">
            <v>m3</v>
          </cell>
        </row>
        <row r="938">
          <cell r="C938" t="str">
            <v>C20混凝土垫层</v>
          </cell>
          <cell r="D938" t="str">
            <v>m3</v>
          </cell>
        </row>
        <row r="939">
          <cell r="C939" t="str">
            <v>C25钢筋混凝土底板</v>
          </cell>
          <cell r="D939" t="str">
            <v>m3</v>
          </cell>
        </row>
        <row r="940">
          <cell r="C940" t="str">
            <v>M7.5浆砌砖池壁</v>
          </cell>
          <cell r="D940" t="str">
            <v>m3</v>
          </cell>
        </row>
        <row r="941">
          <cell r="C941" t="str">
            <v>M7.5浆砌砖护栏</v>
          </cell>
          <cell r="D941" t="str">
            <v>m3</v>
          </cell>
        </row>
        <row r="942">
          <cell r="C942" t="str">
            <v>现浇C20砼梯步</v>
          </cell>
          <cell r="D942" t="str">
            <v>m3</v>
          </cell>
        </row>
        <row r="943">
          <cell r="C943" t="str">
            <v>现浇C20砼配套排水沟、沉沙池</v>
          </cell>
          <cell r="D943" t="str">
            <v>m3</v>
          </cell>
        </row>
        <row r="944">
          <cell r="C944" t="str">
            <v>模板</v>
          </cell>
          <cell r="D944" t="str">
            <v>m2</v>
          </cell>
        </row>
        <row r="945">
          <cell r="C945" t="str">
            <v>M10砂浆抹面</v>
          </cell>
          <cell r="D945" t="str">
            <v>m2</v>
          </cell>
        </row>
        <row r="946">
          <cell r="C946" t="str">
            <v>不锈钢防护门</v>
          </cell>
          <cell r="D946" t="str">
            <v>扇</v>
          </cell>
        </row>
        <row r="947">
          <cell r="C947" t="str">
            <v>钢筋制作与安装</v>
          </cell>
          <cell r="D947" t="str">
            <v>t</v>
          </cell>
        </row>
        <row r="948">
          <cell r="C948" t="str">
            <v>DN75PPR管</v>
          </cell>
          <cell r="D948" t="str">
            <v>m</v>
          </cell>
        </row>
        <row r="949">
          <cell r="C949" t="str">
            <v>DN75闸阀</v>
          </cell>
          <cell r="D949" t="str">
            <v>个</v>
          </cell>
        </row>
        <row r="950">
          <cell r="C950" t="str">
            <v>泵站</v>
          </cell>
        </row>
        <row r="951">
          <cell r="C951" t="str">
            <v>提灌站（泵房）</v>
          </cell>
          <cell r="D951" t="str">
            <v>座</v>
          </cell>
        </row>
        <row r="952">
          <cell r="C952" t="str">
            <v>泵房</v>
          </cell>
          <cell r="D952" t="str">
            <v>m2</v>
          </cell>
        </row>
        <row r="953">
          <cell r="C953" t="str">
            <v>管道工程</v>
          </cell>
        </row>
        <row r="954">
          <cell r="C954" t="str">
            <v>PE管（160mm)</v>
          </cell>
          <cell r="D954" t="str">
            <v>m</v>
          </cell>
        </row>
        <row r="955">
          <cell r="C955" t="str">
            <v>沟槽土方开挖</v>
          </cell>
          <cell r="D955" t="str">
            <v>m3</v>
          </cell>
        </row>
        <row r="956">
          <cell r="C956" t="str">
            <v>土方回填</v>
          </cell>
          <cell r="D956" t="str">
            <v>m3</v>
          </cell>
        </row>
        <row r="957">
          <cell r="C957" t="str">
            <v>PE管（200mm)</v>
          </cell>
          <cell r="D957" t="str">
            <v>m</v>
          </cell>
        </row>
        <row r="958">
          <cell r="C958" t="str">
            <v>沟槽土方开挖</v>
          </cell>
          <cell r="D958" t="str">
            <v>m3</v>
          </cell>
        </row>
        <row r="959">
          <cell r="C959" t="str">
            <v>土方回填</v>
          </cell>
          <cell r="D959" t="str">
            <v>m3</v>
          </cell>
        </row>
        <row r="960">
          <cell r="C960" t="str">
            <v>管道附属设施</v>
          </cell>
        </row>
        <row r="961">
          <cell r="C961" t="str">
            <v>闸阀井（砖砌）</v>
          </cell>
          <cell r="D961" t="str">
            <v>个</v>
          </cell>
        </row>
        <row r="962">
          <cell r="C962" t="str">
            <v>土方开挖</v>
          </cell>
          <cell r="D962" t="str">
            <v>m</v>
          </cell>
        </row>
        <row r="963">
          <cell r="C963" t="str">
            <v>土方回填</v>
          </cell>
          <cell r="D963" t="str">
            <v>m</v>
          </cell>
        </row>
        <row r="964">
          <cell r="C964" t="str">
            <v>现浇C20砼</v>
          </cell>
          <cell r="D964" t="str">
            <v>m3</v>
          </cell>
        </row>
        <row r="965">
          <cell r="C965" t="str">
            <v>M7.5浆砌砖</v>
          </cell>
          <cell r="D965" t="str">
            <v>m3</v>
          </cell>
        </row>
        <row r="966">
          <cell r="C966" t="str">
            <v>预制C25钢筋砼盖板</v>
          </cell>
          <cell r="D966" t="str">
            <v>m3</v>
          </cell>
        </row>
        <row r="967">
          <cell r="C967" t="str">
            <v>钢筋制作与安装</v>
          </cell>
          <cell r="D967" t="str">
            <v>t</v>
          </cell>
        </row>
        <row r="968">
          <cell r="C968" t="str">
            <v>模板</v>
          </cell>
          <cell r="D968" t="str">
            <v>m2</v>
          </cell>
        </row>
        <row r="969">
          <cell r="C969" t="str">
            <v>闸阀井（预制）</v>
          </cell>
          <cell r="D969" t="str">
            <v>个</v>
          </cell>
        </row>
        <row r="970">
          <cell r="C970" t="str">
            <v>土方开挖</v>
          </cell>
          <cell r="D970" t="str">
            <v>m</v>
          </cell>
        </row>
        <row r="971">
          <cell r="C971" t="str">
            <v>土方回填</v>
          </cell>
          <cell r="D971" t="str">
            <v>m</v>
          </cell>
        </row>
        <row r="972">
          <cell r="C972" t="str">
            <v>现浇C20砼</v>
          </cell>
          <cell r="D972" t="str">
            <v>m3</v>
          </cell>
        </row>
        <row r="973">
          <cell r="C973" t="str">
            <v>模板</v>
          </cell>
          <cell r="D973" t="str">
            <v>m2</v>
          </cell>
        </row>
        <row r="974">
          <cell r="C974" t="str">
            <v>预制闸阀井安装</v>
          </cell>
          <cell r="D974" t="str">
            <v>个</v>
          </cell>
        </row>
        <row r="975">
          <cell r="C975" t="str">
            <v>树脂井盖安装</v>
          </cell>
          <cell r="D975" t="str">
            <v>个</v>
          </cell>
        </row>
        <row r="976">
          <cell r="C976" t="str">
            <v>镇墩</v>
          </cell>
          <cell r="D976" t="str">
            <v>个</v>
          </cell>
        </row>
        <row r="977">
          <cell r="C977" t="str">
            <v>墩</v>
          </cell>
          <cell r="D977" t="str">
            <v>m3</v>
          </cell>
        </row>
        <row r="978">
          <cell r="C978" t="str">
            <v>管道过路</v>
          </cell>
          <cell r="D978" t="str">
            <v>处</v>
          </cell>
        </row>
        <row r="979">
          <cell r="C979" t="str">
            <v>混凝土拆除</v>
          </cell>
          <cell r="D979" t="str">
            <v>m</v>
          </cell>
        </row>
        <row r="980">
          <cell r="C980" t="str">
            <v>钢套管DN200（壁厚4.5mm）</v>
          </cell>
          <cell r="D980" t="str">
            <v>m</v>
          </cell>
        </row>
        <row r="981">
          <cell r="C981" t="str">
            <v>10cm厚泥结碎石路基</v>
          </cell>
          <cell r="D981" t="str">
            <v>m2</v>
          </cell>
        </row>
        <row r="982">
          <cell r="C982" t="str">
            <v>20cm厚C30砼路面</v>
          </cell>
          <cell r="D982" t="str">
            <v>m2</v>
          </cell>
        </row>
        <row r="983">
          <cell r="C983" t="str">
            <v>渠系建筑物</v>
          </cell>
        </row>
        <row r="984">
          <cell r="C984" t="str">
            <v>涵管D200</v>
          </cell>
          <cell r="D984" t="str">
            <v>处</v>
          </cell>
        </row>
        <row r="985">
          <cell r="C985" t="str">
            <v>土方开挖</v>
          </cell>
          <cell r="D985" t="str">
            <v>m3</v>
          </cell>
        </row>
        <row r="986">
          <cell r="C986" t="str">
            <v>土方回填夯实</v>
          </cell>
          <cell r="D986" t="str">
            <v>m3</v>
          </cell>
        </row>
        <row r="987">
          <cell r="C987" t="str">
            <v>C15混凝土管垫层</v>
          </cell>
          <cell r="D987" t="str">
            <v>m3</v>
          </cell>
        </row>
        <row r="988">
          <cell r="C988" t="str">
            <v>M7.5浆砌砖</v>
          </cell>
          <cell r="D988" t="str">
            <v>m3</v>
          </cell>
        </row>
        <row r="989">
          <cell r="C989" t="str">
            <v>M10砂浆抹面</v>
          </cell>
          <cell r="D989" t="str">
            <v>m2</v>
          </cell>
        </row>
        <row r="990">
          <cell r="C990" t="str">
            <v>DN200钢筋砼管</v>
          </cell>
          <cell r="D990" t="str">
            <v>m</v>
          </cell>
        </row>
        <row r="991">
          <cell r="C991" t="str">
            <v>模板</v>
          </cell>
          <cell r="D991" t="str">
            <v>m2</v>
          </cell>
        </row>
        <row r="992">
          <cell r="C992" t="str">
            <v>涵管D500</v>
          </cell>
          <cell r="D992" t="str">
            <v>处</v>
          </cell>
        </row>
        <row r="993">
          <cell r="C993" t="str">
            <v>土方开挖</v>
          </cell>
          <cell r="D993" t="str">
            <v>m3</v>
          </cell>
        </row>
        <row r="994">
          <cell r="C994" t="str">
            <v>土方回填夯实</v>
          </cell>
          <cell r="D994" t="str">
            <v>m3</v>
          </cell>
        </row>
        <row r="995">
          <cell r="C995" t="str">
            <v>C15混凝土管垫层</v>
          </cell>
          <cell r="D995" t="str">
            <v>m3</v>
          </cell>
        </row>
        <row r="996">
          <cell r="C996" t="str">
            <v>M7.5浆砌砖</v>
          </cell>
          <cell r="D996" t="str">
            <v>m3</v>
          </cell>
        </row>
        <row r="997">
          <cell r="C997" t="str">
            <v>M10砂浆抹面</v>
          </cell>
          <cell r="D997" t="str">
            <v>m2</v>
          </cell>
        </row>
        <row r="998">
          <cell r="C998" t="str">
            <v>DN500钢筋砼管</v>
          </cell>
          <cell r="D998" t="str">
            <v>m</v>
          </cell>
        </row>
        <row r="999">
          <cell r="C999" t="str">
            <v>模板</v>
          </cell>
          <cell r="D999" t="str">
            <v>m2</v>
          </cell>
        </row>
        <row r="1000">
          <cell r="C1000" t="str">
            <v>涵管D800</v>
          </cell>
          <cell r="D1000" t="str">
            <v>处</v>
          </cell>
        </row>
        <row r="1001">
          <cell r="C1001" t="str">
            <v>土方开挖</v>
          </cell>
          <cell r="D1001" t="str">
            <v>m3</v>
          </cell>
        </row>
        <row r="1002">
          <cell r="C1002" t="str">
            <v>土方回填夯实</v>
          </cell>
          <cell r="D1002" t="str">
            <v>m3</v>
          </cell>
        </row>
        <row r="1003">
          <cell r="C1003" t="str">
            <v>C15混凝土管垫层</v>
          </cell>
          <cell r="D1003" t="str">
            <v>m3</v>
          </cell>
        </row>
        <row r="1004">
          <cell r="C1004" t="str">
            <v>M7.5浆砌砖</v>
          </cell>
          <cell r="D1004" t="str">
            <v>m3</v>
          </cell>
        </row>
        <row r="1005">
          <cell r="C1005" t="str">
            <v>M10砂浆抹面</v>
          </cell>
          <cell r="D1005" t="str">
            <v>m2</v>
          </cell>
        </row>
        <row r="1006">
          <cell r="C1006" t="str">
            <v>DN800钢筋砼管</v>
          </cell>
          <cell r="D1006" t="str">
            <v>m</v>
          </cell>
        </row>
        <row r="1007">
          <cell r="C1007" t="str">
            <v>模板</v>
          </cell>
          <cell r="D1007" t="str">
            <v>m2</v>
          </cell>
        </row>
        <row r="1008">
          <cell r="C1008" t="str">
            <v>量水尺</v>
          </cell>
          <cell r="D1008" t="str">
            <v>套</v>
          </cell>
        </row>
        <row r="1009">
          <cell r="C1009" t="str">
            <v>田间道路工程</v>
          </cell>
        </row>
        <row r="1010">
          <cell r="C1010" t="str">
            <v>机耕道</v>
          </cell>
        </row>
        <row r="1011">
          <cell r="C1011" t="str">
            <v>机耕道（3.5m宽）</v>
          </cell>
          <cell r="D1011" t="str">
            <v>m</v>
          </cell>
        </row>
        <row r="1012">
          <cell r="C1012" t="str">
            <v>土方开挖</v>
          </cell>
          <cell r="D1012" t="str">
            <v>m3</v>
          </cell>
        </row>
        <row r="1013">
          <cell r="C1013" t="str">
            <v>土方回填</v>
          </cell>
          <cell r="D1013" t="str">
            <v>m3</v>
          </cell>
        </row>
        <row r="1014">
          <cell r="C1014" t="str">
            <v>路床碾压</v>
          </cell>
          <cell r="D1014" t="str">
            <v>m2</v>
          </cell>
        </row>
        <row r="1015">
          <cell r="C1015" t="str">
            <v>15cm厚泥结石路面</v>
          </cell>
          <cell r="D1015" t="str">
            <v>m2</v>
          </cell>
        </row>
        <row r="1016">
          <cell r="C1016" t="str">
            <v>土路肩</v>
          </cell>
          <cell r="D1016" t="str">
            <v>m3</v>
          </cell>
        </row>
        <row r="1017">
          <cell r="C1017" t="str">
            <v>土质边沟</v>
          </cell>
          <cell r="D1017" t="str">
            <v>m3</v>
          </cell>
        </row>
        <row r="1018">
          <cell r="C1018" t="str">
            <v>道路接口</v>
          </cell>
          <cell r="D1018" t="str">
            <v>处</v>
          </cell>
        </row>
        <row r="1019">
          <cell r="C1019" t="str">
            <v>土方开挖</v>
          </cell>
          <cell r="D1019" t="str">
            <v>m3</v>
          </cell>
        </row>
        <row r="1020">
          <cell r="C1020" t="str">
            <v>土方回填</v>
          </cell>
          <cell r="D1020" t="str">
            <v>m3</v>
          </cell>
        </row>
        <row r="1021">
          <cell r="C1021" t="str">
            <v>路床碾压</v>
          </cell>
          <cell r="D1021" t="str">
            <v>m2</v>
          </cell>
        </row>
        <row r="1022">
          <cell r="C1022" t="str">
            <v>15cm厚泥结石路面</v>
          </cell>
          <cell r="D1022" t="str">
            <v>m2</v>
          </cell>
        </row>
        <row r="1023">
          <cell r="C1023" t="str">
            <v>弯道加宽</v>
          </cell>
          <cell r="D1023" t="str">
            <v>处</v>
          </cell>
        </row>
        <row r="1024">
          <cell r="C1024" t="str">
            <v>土方开挖</v>
          </cell>
          <cell r="D1024" t="str">
            <v>m3</v>
          </cell>
        </row>
        <row r="1025">
          <cell r="C1025" t="str">
            <v>土方回填</v>
          </cell>
          <cell r="D1025" t="str">
            <v>m3</v>
          </cell>
        </row>
        <row r="1026">
          <cell r="C1026" t="str">
            <v>路床碾压</v>
          </cell>
          <cell r="D1026" t="str">
            <v>m2</v>
          </cell>
        </row>
        <row r="1027">
          <cell r="C1027" t="str">
            <v>15cm厚泥结石路面</v>
          </cell>
          <cell r="D1027" t="str">
            <v>m2</v>
          </cell>
        </row>
        <row r="1028">
          <cell r="C1028" t="str">
            <v>错车道</v>
          </cell>
          <cell r="D1028" t="str">
            <v>处</v>
          </cell>
        </row>
        <row r="1029">
          <cell r="C1029" t="str">
            <v>土方开挖</v>
          </cell>
          <cell r="D1029" t="str">
            <v>m3</v>
          </cell>
        </row>
        <row r="1030">
          <cell r="C1030" t="str">
            <v>土方回填</v>
          </cell>
          <cell r="D1030" t="str">
            <v>m3</v>
          </cell>
        </row>
        <row r="1031">
          <cell r="C1031" t="str">
            <v>路床碾压</v>
          </cell>
          <cell r="D1031" t="str">
            <v>m2</v>
          </cell>
        </row>
        <row r="1032">
          <cell r="C1032" t="str">
            <v>15cm厚泥结石路面</v>
          </cell>
          <cell r="D1032" t="str">
            <v>m2</v>
          </cell>
        </row>
        <row r="1033">
          <cell r="C1033" t="str">
            <v>下田坡道</v>
          </cell>
          <cell r="D1033" t="str">
            <v>处</v>
          </cell>
        </row>
        <row r="1034">
          <cell r="C1034" t="str">
            <v>土方开挖</v>
          </cell>
          <cell r="D1034" t="str">
            <v>m3</v>
          </cell>
        </row>
        <row r="1035">
          <cell r="C1035" t="str">
            <v>土方回填夯实</v>
          </cell>
          <cell r="D1035" t="str">
            <v>m3</v>
          </cell>
        </row>
        <row r="1036">
          <cell r="C1036" t="str">
            <v>科技推广措施</v>
          </cell>
        </row>
        <row r="1037">
          <cell r="C1037" t="str">
            <v>耕地质量监测</v>
          </cell>
          <cell r="D1037" t="str">
            <v>处</v>
          </cell>
        </row>
        <row r="1038">
          <cell r="C1038" t="str">
            <v>其他工程</v>
          </cell>
        </row>
        <row r="1039">
          <cell r="C1039" t="str">
            <v>标识牌</v>
          </cell>
          <cell r="D1039" t="str">
            <v>个</v>
          </cell>
        </row>
        <row r="1040">
          <cell r="C1040" t="str">
            <v>标识牌</v>
          </cell>
          <cell r="D1040" t="str">
            <v>个</v>
          </cell>
        </row>
        <row r="1041">
          <cell r="C1041" t="str">
            <v>警示牌</v>
          </cell>
          <cell r="D1041" t="str">
            <v>个</v>
          </cell>
        </row>
        <row r="1042">
          <cell r="C1042" t="str">
            <v>警示牌</v>
          </cell>
          <cell r="D1042" t="str">
            <v>个</v>
          </cell>
        </row>
        <row r="1043">
          <cell r="C1043" t="str">
            <v>顺河村</v>
          </cell>
        </row>
        <row r="1044">
          <cell r="C1044" t="str">
            <v>田块整治工程 </v>
          </cell>
        </row>
        <row r="1045">
          <cell r="C1045" t="str">
            <v>田型调型</v>
          </cell>
          <cell r="D1045" t="str">
            <v>亩</v>
          </cell>
        </row>
        <row r="1046">
          <cell r="C1046" t="str">
            <v>格田整理</v>
          </cell>
          <cell r="D1046" t="str">
            <v>亩</v>
          </cell>
        </row>
        <row r="1047">
          <cell r="C1047" t="str">
            <v>表土剥离</v>
          </cell>
          <cell r="D1047" t="str">
            <v>m3</v>
          </cell>
        </row>
        <row r="1048">
          <cell r="C1048" t="str">
            <v>表土回填</v>
          </cell>
          <cell r="D1048" t="str">
            <v>m3</v>
          </cell>
        </row>
        <row r="1049">
          <cell r="C1049" t="str">
            <v>犁底层重构</v>
          </cell>
          <cell r="D1049" t="str">
            <v>m3</v>
          </cell>
        </row>
        <row r="1050">
          <cell r="C1050" t="str">
            <v>土方开挖（格田调型）</v>
          </cell>
          <cell r="D1050" t="str">
            <v>m3</v>
          </cell>
        </row>
        <row r="1051">
          <cell r="C1051" t="str">
            <v>土方回填（格田调型）</v>
          </cell>
          <cell r="D1051" t="str">
            <v>m3</v>
          </cell>
        </row>
        <row r="1052">
          <cell r="C1052" t="str">
            <v>田面旋耕</v>
          </cell>
          <cell r="D1052" t="str">
            <v>公顷</v>
          </cell>
        </row>
        <row r="1053">
          <cell r="C1053" t="str">
            <v>拆除田埂</v>
          </cell>
          <cell r="D1053" t="str">
            <v>m</v>
          </cell>
        </row>
        <row r="1054">
          <cell r="C1054" t="str">
            <v>拆除田坎</v>
          </cell>
          <cell r="D1054" t="str">
            <v>m3</v>
          </cell>
        </row>
        <row r="1055">
          <cell r="C1055" t="str">
            <v>修筑田埂</v>
          </cell>
          <cell r="D1055" t="str">
            <v>m</v>
          </cell>
        </row>
        <row r="1056">
          <cell r="C1056" t="str">
            <v>筑田埂</v>
          </cell>
          <cell r="D1056" t="str">
            <v>m3</v>
          </cell>
        </row>
        <row r="1057">
          <cell r="C1057" t="str">
            <v>格田放水口</v>
          </cell>
          <cell r="D1057" t="str">
            <v>处</v>
          </cell>
        </row>
        <row r="1058">
          <cell r="C1058" t="str">
            <v>PVC-U排水管</v>
          </cell>
          <cell r="D1058" t="str">
            <v>m</v>
          </cell>
        </row>
        <row r="1059">
          <cell r="C1059" t="str">
            <v>PVC管45°接头</v>
          </cell>
          <cell r="D1059" t="str">
            <v>个</v>
          </cell>
        </row>
        <row r="1060">
          <cell r="C1060" t="str">
            <v>PVC排水管90°接头</v>
          </cell>
          <cell r="D1060" t="str">
            <v>个</v>
          </cell>
        </row>
        <row r="1061">
          <cell r="C1061" t="str">
            <v>活动接头</v>
          </cell>
          <cell r="D1061" t="str">
            <v>个</v>
          </cell>
        </row>
        <row r="1062">
          <cell r="C1062" t="str">
            <v>地型调型</v>
          </cell>
          <cell r="D1062" t="str">
            <v>亩</v>
          </cell>
        </row>
        <row r="1063">
          <cell r="C1063" t="str">
            <v>坡改梯</v>
          </cell>
          <cell r="D1063" t="str">
            <v>亩</v>
          </cell>
        </row>
        <row r="1064">
          <cell r="C1064" t="str">
            <v>清表</v>
          </cell>
          <cell r="D1064" t="str">
            <v>亩</v>
          </cell>
        </row>
        <row r="1065">
          <cell r="C1065" t="str">
            <v>表土剥离</v>
          </cell>
          <cell r="D1065" t="str">
            <v>m3</v>
          </cell>
        </row>
        <row r="1066">
          <cell r="C1066" t="str">
            <v>表土回填</v>
          </cell>
          <cell r="D1066" t="str">
            <v>m3</v>
          </cell>
        </row>
        <row r="1067">
          <cell r="C1067" t="str">
            <v>土方开挖（调型）</v>
          </cell>
          <cell r="D1067" t="str">
            <v>m3</v>
          </cell>
        </row>
        <row r="1068">
          <cell r="C1068" t="str">
            <v>土方回填（调型）</v>
          </cell>
          <cell r="D1068" t="str">
            <v>m3</v>
          </cell>
        </row>
        <row r="1069">
          <cell r="C1069" t="str">
            <v>土地翻耕</v>
          </cell>
          <cell r="D1069" t="str">
            <v>公顷</v>
          </cell>
        </row>
        <row r="1070">
          <cell r="C1070" t="str">
            <v>拆除土埂</v>
          </cell>
          <cell r="D1070" t="str">
            <v>m</v>
          </cell>
        </row>
        <row r="1071">
          <cell r="C1071" t="str">
            <v>土埂拆除</v>
          </cell>
          <cell r="D1071" t="str">
            <v>m3</v>
          </cell>
        </row>
        <row r="1072">
          <cell r="C1072" t="str">
            <v>筑土埂</v>
          </cell>
          <cell r="D1072" t="str">
            <v>m</v>
          </cell>
        </row>
        <row r="1073">
          <cell r="C1073" t="str">
            <v>土埂修筑</v>
          </cell>
          <cell r="D1073" t="str">
            <v>m3</v>
          </cell>
        </row>
        <row r="1074">
          <cell r="C1074" t="str">
            <v>背沟清理</v>
          </cell>
          <cell r="D1074" t="str">
            <v>m3</v>
          </cell>
        </row>
        <row r="1075">
          <cell r="C1075" t="str">
            <v>囤水田</v>
          </cell>
          <cell r="D1075" t="str">
            <v>口</v>
          </cell>
        </row>
        <row r="1076">
          <cell r="C1076" t="str">
            <v>土地平整</v>
          </cell>
          <cell r="D1076" t="str">
            <v>亩</v>
          </cell>
        </row>
        <row r="1077">
          <cell r="C1077" t="str">
            <v>表土剥离</v>
          </cell>
          <cell r="D1077" t="str">
            <v>m3</v>
          </cell>
        </row>
        <row r="1078">
          <cell r="C1078" t="str">
            <v>表土回填</v>
          </cell>
          <cell r="D1078" t="str">
            <v>m3</v>
          </cell>
        </row>
        <row r="1079">
          <cell r="C1079" t="str">
            <v>土方开挖（格田调型）</v>
          </cell>
          <cell r="D1079" t="str">
            <v>m3</v>
          </cell>
        </row>
        <row r="1080">
          <cell r="C1080" t="str">
            <v>土方回填（格田调型）</v>
          </cell>
          <cell r="D1080" t="str">
            <v>m3</v>
          </cell>
        </row>
        <row r="1081">
          <cell r="C1081" t="str">
            <v>土地翻耕</v>
          </cell>
          <cell r="D1081" t="str">
            <v>公顷</v>
          </cell>
        </row>
        <row r="1082">
          <cell r="C1082" t="str">
            <v>囤水田田埂</v>
          </cell>
          <cell r="D1082" t="str">
            <v>m</v>
          </cell>
        </row>
        <row r="1083">
          <cell r="C1083" t="str">
            <v>土方开挖</v>
          </cell>
          <cell r="D1083" t="str">
            <v>m3</v>
          </cell>
        </row>
        <row r="1084">
          <cell r="C1084" t="str">
            <v>土方回填夯实</v>
          </cell>
          <cell r="D1084" t="str">
            <v>m3</v>
          </cell>
        </row>
        <row r="1085">
          <cell r="C1085" t="str">
            <v>M7.5浆砌砖</v>
          </cell>
          <cell r="D1085" t="str">
            <v>m3</v>
          </cell>
        </row>
        <row r="1086">
          <cell r="C1086" t="str">
            <v>M10砂浆抹面</v>
          </cell>
          <cell r="D1086" t="str">
            <v>m2</v>
          </cell>
        </row>
        <row r="1087">
          <cell r="C1087" t="str">
            <v>下田梯步</v>
          </cell>
          <cell r="D1087" t="str">
            <v>处</v>
          </cell>
        </row>
        <row r="1088">
          <cell r="C1088" t="str">
            <v>土方开挖</v>
          </cell>
          <cell r="D1088" t="str">
            <v>m3</v>
          </cell>
        </row>
        <row r="1089">
          <cell r="C1089" t="str">
            <v>土方回填</v>
          </cell>
          <cell r="D1089" t="str">
            <v>m3</v>
          </cell>
        </row>
        <row r="1090">
          <cell r="C1090" t="str">
            <v>M7.5浆砌砖</v>
          </cell>
          <cell r="D1090" t="str">
            <v>m3</v>
          </cell>
        </row>
        <row r="1091">
          <cell r="C1091" t="str">
            <v>M10砂浆抹面</v>
          </cell>
          <cell r="D1091" t="str">
            <v>m2</v>
          </cell>
        </row>
        <row r="1092">
          <cell r="C1092" t="str">
            <v>M10砂浆抹面（立面）</v>
          </cell>
          <cell r="D1092" t="str">
            <v>m2</v>
          </cell>
        </row>
        <row r="1093">
          <cell r="C1093" t="str">
            <v>囤水田放水口</v>
          </cell>
          <cell r="D1093" t="str">
            <v>处</v>
          </cell>
        </row>
        <row r="1094">
          <cell r="C1094" t="str">
            <v>土方开挖</v>
          </cell>
          <cell r="D1094" t="str">
            <v>m3</v>
          </cell>
        </row>
        <row r="1095">
          <cell r="C1095" t="str">
            <v>土方回填</v>
          </cell>
          <cell r="D1095" t="str">
            <v>m3</v>
          </cell>
        </row>
        <row r="1096">
          <cell r="C1096" t="str">
            <v>C20现浇砼基础（含跌水）</v>
          </cell>
          <cell r="D1096" t="str">
            <v>m3</v>
          </cell>
        </row>
        <row r="1097">
          <cell r="C1097" t="str">
            <v>模板</v>
          </cell>
          <cell r="D1097" t="str">
            <v>m2</v>
          </cell>
        </row>
        <row r="1098">
          <cell r="C1098" t="str">
            <v>M7.5浆砌砖</v>
          </cell>
          <cell r="D1098" t="str">
            <v>m3</v>
          </cell>
        </row>
        <row r="1099">
          <cell r="C1099" t="str">
            <v>M10砂浆抹面</v>
          </cell>
          <cell r="D1099" t="str">
            <v>m2</v>
          </cell>
        </row>
        <row r="1100">
          <cell r="C1100" t="str">
            <v>C25砼预制盖板</v>
          </cell>
          <cell r="D1100" t="str">
            <v>m3</v>
          </cell>
        </row>
        <row r="1101">
          <cell r="C1101" t="str">
            <v>钢筋制作与安装</v>
          </cell>
          <cell r="D1101" t="str">
            <v>t</v>
          </cell>
        </row>
        <row r="1102">
          <cell r="C1102" t="str">
            <v>田间电杆围护</v>
          </cell>
          <cell r="D1102" t="str">
            <v>个</v>
          </cell>
        </row>
        <row r="1103">
          <cell r="C1103" t="str">
            <v>土方开挖</v>
          </cell>
          <cell r="D1103" t="str">
            <v>m3</v>
          </cell>
        </row>
        <row r="1104">
          <cell r="C1104" t="str">
            <v>土方回填夯实</v>
          </cell>
          <cell r="D1104" t="str">
            <v>m3</v>
          </cell>
        </row>
        <row r="1105">
          <cell r="C1105" t="str">
            <v>M7.5浆砌砖</v>
          </cell>
          <cell r="D1105" t="str">
            <v>m3</v>
          </cell>
        </row>
        <row r="1106">
          <cell r="C1106" t="str">
            <v>M10砂浆抹面</v>
          </cell>
          <cell r="D1106" t="str">
            <v>m2</v>
          </cell>
        </row>
        <row r="1107">
          <cell r="C1107" t="str">
            <v>农田地力提升工程</v>
          </cell>
        </row>
        <row r="1108">
          <cell r="C1108" t="str">
            <v>土壤培肥工程</v>
          </cell>
          <cell r="D1108" t="str">
            <v>亩</v>
          </cell>
        </row>
        <row r="1109">
          <cell r="C1109" t="str">
            <v>地力培肥</v>
          </cell>
          <cell r="D1109" t="str">
            <v>t</v>
          </cell>
        </row>
        <row r="1110">
          <cell r="C1110" t="str">
            <v>灌溉与排水工程</v>
          </cell>
        </row>
        <row r="1111">
          <cell r="C1111" t="str">
            <v>输水工程</v>
          </cell>
        </row>
        <row r="1112">
          <cell r="C1112" t="str">
            <v>新建沟渠0.8×0.8</v>
          </cell>
          <cell r="D1112" t="str">
            <v>m</v>
          </cell>
        </row>
        <row r="1113">
          <cell r="C1113" t="str">
            <v>渠体</v>
          </cell>
          <cell r="D1113" t="str">
            <v>m</v>
          </cell>
        </row>
        <row r="1114">
          <cell r="C1114" t="str">
            <v>土方开挖</v>
          </cell>
          <cell r="D1114" t="str">
            <v>m3</v>
          </cell>
        </row>
        <row r="1115">
          <cell r="C1115" t="str">
            <v>土方回填</v>
          </cell>
          <cell r="D1115" t="str">
            <v>m3</v>
          </cell>
        </row>
        <row r="1116">
          <cell r="C1116" t="str">
            <v>20cm厚C20砼底板</v>
          </cell>
          <cell r="D1116" t="str">
            <v>m3</v>
          </cell>
        </row>
        <row r="1117">
          <cell r="C1117" t="str">
            <v>模板</v>
          </cell>
          <cell r="D1117" t="str">
            <v>m2</v>
          </cell>
        </row>
        <row r="1118">
          <cell r="C1118" t="str">
            <v>泄水管Φ50PVC</v>
          </cell>
          <cell r="D1118" t="str">
            <v>m</v>
          </cell>
        </row>
        <row r="1119">
          <cell r="C1119" t="str">
            <v>M7.5浆砌砖</v>
          </cell>
          <cell r="D1119" t="str">
            <v>m3</v>
          </cell>
        </row>
        <row r="1120">
          <cell r="C1120" t="str">
            <v>M10砂浆抹面</v>
          </cell>
          <cell r="D1120" t="str">
            <v>m2</v>
          </cell>
        </row>
        <row r="1121">
          <cell r="C1121" t="str">
            <v>撑杆</v>
          </cell>
          <cell r="D1121" t="str">
            <v>个</v>
          </cell>
        </row>
        <row r="1122">
          <cell r="C1122" t="str">
            <v>C20预制砼撑杆</v>
          </cell>
          <cell r="D1122" t="str">
            <v>m3</v>
          </cell>
        </row>
        <row r="1123">
          <cell r="C1123" t="str">
            <v>钢筋制作与安装</v>
          </cell>
          <cell r="D1123" t="str">
            <v>t</v>
          </cell>
        </row>
        <row r="1124">
          <cell r="C1124" t="str">
            <v>沟盖板</v>
          </cell>
          <cell r="D1124" t="str">
            <v>个</v>
          </cell>
        </row>
        <row r="1125">
          <cell r="C1125" t="str">
            <v>预制C30钢筋砼</v>
          </cell>
          <cell r="D1125" t="str">
            <v>m3</v>
          </cell>
        </row>
        <row r="1126">
          <cell r="C1126" t="str">
            <v>钢筋制作与安装</v>
          </cell>
          <cell r="D1126" t="str">
            <v>t</v>
          </cell>
        </row>
        <row r="1127">
          <cell r="C1127" t="str">
            <v>沉砂池</v>
          </cell>
          <cell r="D1127" t="str">
            <v>处</v>
          </cell>
        </row>
        <row r="1128">
          <cell r="C1128" t="str">
            <v>土方开挖</v>
          </cell>
          <cell r="D1128" t="str">
            <v>m3</v>
          </cell>
        </row>
        <row r="1129">
          <cell r="C1129" t="str">
            <v>土方回填</v>
          </cell>
          <cell r="D1129" t="str">
            <v>m3</v>
          </cell>
        </row>
        <row r="1130">
          <cell r="C1130" t="str">
            <v>C25砼底板</v>
          </cell>
          <cell r="D1130" t="str">
            <v>m3</v>
          </cell>
        </row>
        <row r="1131">
          <cell r="C1131" t="str">
            <v>M7.5浆砌砖</v>
          </cell>
          <cell r="D1131" t="str">
            <v>m3</v>
          </cell>
        </row>
        <row r="1132">
          <cell r="C1132" t="str">
            <v>M10砂浆抹面</v>
          </cell>
          <cell r="D1132" t="str">
            <v>m2</v>
          </cell>
        </row>
        <row r="1133">
          <cell r="C1133" t="str">
            <v>模板</v>
          </cell>
          <cell r="D1133" t="str">
            <v>m2</v>
          </cell>
        </row>
        <row r="1134">
          <cell r="C1134" t="str">
            <v>小型水源工程</v>
          </cell>
        </row>
        <row r="1135">
          <cell r="C1135" t="str">
            <v>整治山坪塘</v>
          </cell>
          <cell r="D1135" t="str">
            <v>座</v>
          </cell>
        </row>
        <row r="1136">
          <cell r="C1136" t="str">
            <v>上游坝坡</v>
          </cell>
          <cell r="D1136" t="str">
            <v>处</v>
          </cell>
        </row>
        <row r="1137">
          <cell r="C1137" t="str">
            <v>清淤</v>
          </cell>
          <cell r="D1137" t="str">
            <v>m3</v>
          </cell>
        </row>
        <row r="1138">
          <cell r="C1138" t="str">
            <v>土方开挖</v>
          </cell>
          <cell r="D1138" t="str">
            <v>m3</v>
          </cell>
        </row>
        <row r="1139">
          <cell r="C1139" t="str">
            <v>土方回填夯实</v>
          </cell>
          <cell r="D1139" t="str">
            <v>m3</v>
          </cell>
        </row>
        <row r="1140">
          <cell r="C1140" t="str">
            <v>C20砼基础</v>
          </cell>
          <cell r="D1140" t="str">
            <v>m3</v>
          </cell>
        </row>
        <row r="1141">
          <cell r="C1141" t="str">
            <v>模板</v>
          </cell>
          <cell r="D1141" t="str">
            <v>m2</v>
          </cell>
        </row>
        <row r="1142">
          <cell r="C1142" t="str">
            <v>C20砼护坡</v>
          </cell>
          <cell r="D1142" t="str">
            <v>m3</v>
          </cell>
        </row>
        <row r="1143">
          <cell r="C1143" t="str">
            <v>泥结碎石路面</v>
          </cell>
          <cell r="D1143" t="str">
            <v>m2</v>
          </cell>
        </row>
        <row r="1144">
          <cell r="C1144" t="str">
            <v>沥青木板伸缩缝</v>
          </cell>
          <cell r="D1144" t="str">
            <v>m2</v>
          </cell>
        </row>
        <row r="1145">
          <cell r="C1145" t="str">
            <v>C20砼压顶</v>
          </cell>
          <cell r="D1145" t="str">
            <v>m3</v>
          </cell>
        </row>
        <row r="1146">
          <cell r="C1146" t="str">
            <v>下游坝坡</v>
          </cell>
          <cell r="D1146" t="str">
            <v>处</v>
          </cell>
        </row>
        <row r="1147">
          <cell r="C1147" t="str">
            <v>土方开挖</v>
          </cell>
          <cell r="D1147" t="str">
            <v>m3</v>
          </cell>
        </row>
        <row r="1148">
          <cell r="C1148" t="str">
            <v>土方回填夯实</v>
          </cell>
          <cell r="D1148" t="str">
            <v>m3</v>
          </cell>
        </row>
        <row r="1149">
          <cell r="C1149" t="str">
            <v>C20砼压顶</v>
          </cell>
          <cell r="D1149" t="str">
            <v>m3</v>
          </cell>
        </row>
        <row r="1150">
          <cell r="C1150" t="str">
            <v>溢洪道</v>
          </cell>
          <cell r="D1150" t="str">
            <v>处</v>
          </cell>
        </row>
        <row r="1151">
          <cell r="C1151" t="str">
            <v>土方开挖</v>
          </cell>
          <cell r="D1151" t="str">
            <v>m3</v>
          </cell>
        </row>
        <row r="1152">
          <cell r="C1152" t="str">
            <v>土方回填夯实</v>
          </cell>
          <cell r="D1152" t="str">
            <v>m3</v>
          </cell>
        </row>
        <row r="1153">
          <cell r="C1153" t="str">
            <v>预制C30钢筋砼</v>
          </cell>
          <cell r="D1153" t="str">
            <v>m3</v>
          </cell>
        </row>
        <row r="1154">
          <cell r="C1154" t="str">
            <v>现浇C20砼溢洪道</v>
          </cell>
          <cell r="D1154" t="str">
            <v>m3</v>
          </cell>
        </row>
        <row r="1155">
          <cell r="C1155" t="str">
            <v>现浇C20砼消力池</v>
          </cell>
          <cell r="D1155" t="str">
            <v>m3</v>
          </cell>
        </row>
        <row r="1156">
          <cell r="C1156" t="str">
            <v>模板</v>
          </cell>
          <cell r="D1156" t="str">
            <v>m2</v>
          </cell>
        </row>
        <row r="1157">
          <cell r="C1157" t="str">
            <v>钢筋制作与安装</v>
          </cell>
          <cell r="D1157" t="str">
            <v>t</v>
          </cell>
        </row>
        <row r="1158">
          <cell r="C1158" t="str">
            <v>PEφ160放水管</v>
          </cell>
          <cell r="D1158" t="str">
            <v>m</v>
          </cell>
        </row>
        <row r="1159">
          <cell r="C1159" t="str">
            <v>放水闸阀</v>
          </cell>
          <cell r="D1159" t="str">
            <v>个</v>
          </cell>
        </row>
        <row r="1160">
          <cell r="C1160" t="str">
            <v>放水管防水处理</v>
          </cell>
          <cell r="D1160" t="str">
            <v>m2</v>
          </cell>
        </row>
        <row r="1161">
          <cell r="C1161" t="str">
            <v>20cm现浇C20砼渠道</v>
          </cell>
          <cell r="D1161" t="str">
            <v>m3</v>
          </cell>
        </row>
        <row r="1162">
          <cell r="C1162" t="str">
            <v>下塘梯步</v>
          </cell>
          <cell r="D1162" t="str">
            <v>处</v>
          </cell>
        </row>
        <row r="1163">
          <cell r="C1163" t="str">
            <v>C30现浇砼梯步</v>
          </cell>
          <cell r="D1163" t="str">
            <v>m3</v>
          </cell>
        </row>
        <row r="1164">
          <cell r="C1164" t="str">
            <v>模板</v>
          </cell>
          <cell r="D1164" t="str">
            <v>m2</v>
          </cell>
        </row>
        <row r="1165">
          <cell r="C1165" t="str">
            <v>预制C25钢筋砼盖板</v>
          </cell>
          <cell r="D1165" t="str">
            <v>m3</v>
          </cell>
        </row>
        <row r="1166">
          <cell r="C1166" t="str">
            <v>现浇C20取水平台</v>
          </cell>
          <cell r="D1166" t="str">
            <v>m3</v>
          </cell>
        </row>
        <row r="1167">
          <cell r="C1167" t="str">
            <v>钢筋制作与安装</v>
          </cell>
          <cell r="D1167" t="str">
            <v>t</v>
          </cell>
        </row>
        <row r="1168">
          <cell r="C1168" t="str">
            <v>栏杆</v>
          </cell>
        </row>
        <row r="1169">
          <cell r="C1169" t="str">
            <v>不锈钢防护拦</v>
          </cell>
          <cell r="D1169" t="str">
            <v>m</v>
          </cell>
        </row>
        <row r="1170">
          <cell r="C1170" t="str">
            <v>泵站</v>
          </cell>
        </row>
        <row r="1171">
          <cell r="C1171" t="str">
            <v>提灌站（泵房）</v>
          </cell>
          <cell r="D1171" t="str">
            <v>座</v>
          </cell>
        </row>
        <row r="1172">
          <cell r="C1172" t="str">
            <v>泵房</v>
          </cell>
          <cell r="D1172" t="str">
            <v>m2</v>
          </cell>
        </row>
        <row r="1173">
          <cell r="C1173" t="str">
            <v>管道工程</v>
          </cell>
        </row>
        <row r="1174">
          <cell r="C1174" t="str">
            <v>PE管（160mm)</v>
          </cell>
          <cell r="D1174" t="str">
            <v>m</v>
          </cell>
        </row>
        <row r="1175">
          <cell r="C1175" t="str">
            <v>沟槽土方开挖</v>
          </cell>
          <cell r="D1175" t="str">
            <v>m3</v>
          </cell>
        </row>
        <row r="1176">
          <cell r="C1176" t="str">
            <v>土方回填</v>
          </cell>
          <cell r="D1176" t="str">
            <v>m3</v>
          </cell>
        </row>
        <row r="1177">
          <cell r="C1177" t="str">
            <v>PE管（200mm)</v>
          </cell>
          <cell r="D1177" t="str">
            <v>m</v>
          </cell>
        </row>
        <row r="1178">
          <cell r="C1178" t="str">
            <v>沟槽土方开挖</v>
          </cell>
          <cell r="D1178" t="str">
            <v>m3</v>
          </cell>
        </row>
        <row r="1179">
          <cell r="C1179" t="str">
            <v>土方回填</v>
          </cell>
          <cell r="D1179" t="str">
            <v>m3</v>
          </cell>
        </row>
        <row r="1180">
          <cell r="C1180" t="str">
            <v>管道附属设施</v>
          </cell>
        </row>
        <row r="1181">
          <cell r="C1181" t="str">
            <v>闸阀井（砖砌）</v>
          </cell>
          <cell r="D1181" t="str">
            <v>个</v>
          </cell>
        </row>
        <row r="1182">
          <cell r="C1182" t="str">
            <v>土方开挖</v>
          </cell>
          <cell r="D1182" t="str">
            <v>m</v>
          </cell>
        </row>
        <row r="1183">
          <cell r="C1183" t="str">
            <v>土方回填</v>
          </cell>
          <cell r="D1183" t="str">
            <v>m</v>
          </cell>
        </row>
        <row r="1184">
          <cell r="C1184" t="str">
            <v>现浇C20砼</v>
          </cell>
          <cell r="D1184" t="str">
            <v>m3</v>
          </cell>
        </row>
        <row r="1185">
          <cell r="C1185" t="str">
            <v>M7.5浆砌砖</v>
          </cell>
          <cell r="D1185" t="str">
            <v>m3</v>
          </cell>
        </row>
        <row r="1186">
          <cell r="C1186" t="str">
            <v>预制C25钢筋砼盖板</v>
          </cell>
          <cell r="D1186" t="str">
            <v>m3</v>
          </cell>
        </row>
        <row r="1187">
          <cell r="C1187" t="str">
            <v>钢筋制作与安装</v>
          </cell>
          <cell r="D1187" t="str">
            <v>t</v>
          </cell>
        </row>
        <row r="1188">
          <cell r="C1188" t="str">
            <v>模板</v>
          </cell>
          <cell r="D1188" t="str">
            <v>m2</v>
          </cell>
        </row>
        <row r="1189">
          <cell r="C1189" t="str">
            <v>闸阀井（预制）</v>
          </cell>
          <cell r="D1189" t="str">
            <v>个</v>
          </cell>
        </row>
        <row r="1190">
          <cell r="C1190" t="str">
            <v>土方开挖</v>
          </cell>
          <cell r="D1190" t="str">
            <v>m</v>
          </cell>
        </row>
        <row r="1191">
          <cell r="C1191" t="str">
            <v>土方回填</v>
          </cell>
          <cell r="D1191" t="str">
            <v>m</v>
          </cell>
        </row>
        <row r="1192">
          <cell r="C1192" t="str">
            <v>现浇C20砼</v>
          </cell>
          <cell r="D1192" t="str">
            <v>m3</v>
          </cell>
        </row>
        <row r="1193">
          <cell r="C1193" t="str">
            <v>模板</v>
          </cell>
          <cell r="D1193" t="str">
            <v>m2</v>
          </cell>
        </row>
        <row r="1194">
          <cell r="C1194" t="str">
            <v>预制闸阀井安装</v>
          </cell>
          <cell r="D1194" t="str">
            <v>个</v>
          </cell>
        </row>
        <row r="1195">
          <cell r="C1195" t="str">
            <v>树脂井盖安装</v>
          </cell>
          <cell r="D1195" t="str">
            <v>个</v>
          </cell>
        </row>
        <row r="1196">
          <cell r="C1196" t="str">
            <v>镇墩</v>
          </cell>
          <cell r="D1196" t="str">
            <v>个</v>
          </cell>
        </row>
        <row r="1197">
          <cell r="C1197" t="str">
            <v>墩</v>
          </cell>
          <cell r="D1197" t="str">
            <v>m3</v>
          </cell>
        </row>
        <row r="1198">
          <cell r="C1198" t="str">
            <v>管道过路</v>
          </cell>
          <cell r="D1198" t="str">
            <v>处</v>
          </cell>
        </row>
        <row r="1199">
          <cell r="C1199" t="str">
            <v>混凝土拆除</v>
          </cell>
          <cell r="D1199" t="str">
            <v>m</v>
          </cell>
        </row>
        <row r="1200">
          <cell r="C1200" t="str">
            <v>钢套管DN200（壁厚4.5mm）</v>
          </cell>
          <cell r="D1200" t="str">
            <v>m</v>
          </cell>
        </row>
        <row r="1201">
          <cell r="C1201" t="str">
            <v>10cm厚泥结碎石路基</v>
          </cell>
          <cell r="D1201" t="str">
            <v>m2</v>
          </cell>
        </row>
        <row r="1202">
          <cell r="C1202" t="str">
            <v>20cm厚C30砼路面</v>
          </cell>
          <cell r="D1202" t="str">
            <v>m2</v>
          </cell>
        </row>
        <row r="1203">
          <cell r="C1203" t="str">
            <v>渠系建筑物</v>
          </cell>
        </row>
        <row r="1204">
          <cell r="C1204" t="str">
            <v>涵管D200</v>
          </cell>
          <cell r="D1204" t="str">
            <v>处</v>
          </cell>
        </row>
        <row r="1205">
          <cell r="C1205" t="str">
            <v>土方开挖</v>
          </cell>
          <cell r="D1205" t="str">
            <v>m3</v>
          </cell>
        </row>
        <row r="1206">
          <cell r="C1206" t="str">
            <v>土方回填夯实</v>
          </cell>
          <cell r="D1206" t="str">
            <v>m3</v>
          </cell>
        </row>
        <row r="1207">
          <cell r="C1207" t="str">
            <v>C15混凝土管垫层</v>
          </cell>
          <cell r="D1207" t="str">
            <v>m3</v>
          </cell>
        </row>
        <row r="1208">
          <cell r="C1208" t="str">
            <v>M7.5浆砌砖</v>
          </cell>
          <cell r="D1208" t="str">
            <v>m3</v>
          </cell>
        </row>
        <row r="1209">
          <cell r="C1209" t="str">
            <v>M10砂浆抹面</v>
          </cell>
          <cell r="D1209" t="str">
            <v>m2</v>
          </cell>
        </row>
        <row r="1210">
          <cell r="C1210" t="str">
            <v>DN200钢筋砼管</v>
          </cell>
          <cell r="D1210" t="str">
            <v>m</v>
          </cell>
        </row>
        <row r="1211">
          <cell r="C1211" t="str">
            <v>模板</v>
          </cell>
          <cell r="D1211" t="str">
            <v>m2</v>
          </cell>
        </row>
        <row r="1212">
          <cell r="C1212" t="str">
            <v>涵管D500</v>
          </cell>
          <cell r="D1212" t="str">
            <v>处</v>
          </cell>
        </row>
        <row r="1213">
          <cell r="C1213" t="str">
            <v>土方开挖</v>
          </cell>
          <cell r="D1213" t="str">
            <v>m3</v>
          </cell>
        </row>
        <row r="1214">
          <cell r="C1214" t="str">
            <v>土方回填夯实</v>
          </cell>
          <cell r="D1214" t="str">
            <v>m3</v>
          </cell>
        </row>
        <row r="1215">
          <cell r="C1215" t="str">
            <v>C15混凝土管垫层</v>
          </cell>
          <cell r="D1215" t="str">
            <v>m3</v>
          </cell>
        </row>
        <row r="1216">
          <cell r="C1216" t="str">
            <v>M7.5浆砌砖</v>
          </cell>
          <cell r="D1216" t="str">
            <v>m3</v>
          </cell>
        </row>
        <row r="1217">
          <cell r="C1217" t="str">
            <v>M10砂浆抹面</v>
          </cell>
          <cell r="D1217" t="str">
            <v>m2</v>
          </cell>
        </row>
        <row r="1218">
          <cell r="C1218" t="str">
            <v>DN500钢筋砼管</v>
          </cell>
          <cell r="D1218" t="str">
            <v>m</v>
          </cell>
        </row>
        <row r="1219">
          <cell r="C1219" t="str">
            <v>模板</v>
          </cell>
          <cell r="D1219" t="str">
            <v>m2</v>
          </cell>
        </row>
        <row r="1220">
          <cell r="C1220" t="str">
            <v>田间道路工程</v>
          </cell>
        </row>
        <row r="1221">
          <cell r="C1221" t="str">
            <v>机耕道</v>
          </cell>
        </row>
        <row r="1222">
          <cell r="C1222" t="str">
            <v>机耕道（3.5m宽）</v>
          </cell>
          <cell r="D1222" t="str">
            <v>m</v>
          </cell>
        </row>
        <row r="1223">
          <cell r="C1223" t="str">
            <v>土方开挖</v>
          </cell>
          <cell r="D1223" t="str">
            <v>m3</v>
          </cell>
        </row>
        <row r="1224">
          <cell r="C1224" t="str">
            <v>土方回填</v>
          </cell>
          <cell r="D1224" t="str">
            <v>m3</v>
          </cell>
        </row>
        <row r="1225">
          <cell r="C1225" t="str">
            <v>路床碾压</v>
          </cell>
          <cell r="D1225" t="str">
            <v>m2</v>
          </cell>
        </row>
        <row r="1226">
          <cell r="C1226" t="str">
            <v>15cm厚泥结石路面</v>
          </cell>
          <cell r="D1226" t="str">
            <v>m2</v>
          </cell>
        </row>
        <row r="1227">
          <cell r="C1227" t="str">
            <v>土路肩</v>
          </cell>
          <cell r="D1227" t="str">
            <v>m3</v>
          </cell>
        </row>
        <row r="1228">
          <cell r="C1228" t="str">
            <v>土质边沟</v>
          </cell>
          <cell r="D1228" t="str">
            <v>m3</v>
          </cell>
        </row>
        <row r="1229">
          <cell r="C1229" t="str">
            <v>道路接口</v>
          </cell>
          <cell r="D1229" t="str">
            <v>处</v>
          </cell>
        </row>
        <row r="1230">
          <cell r="C1230" t="str">
            <v>土方开挖</v>
          </cell>
          <cell r="D1230" t="str">
            <v>m3</v>
          </cell>
        </row>
        <row r="1231">
          <cell r="C1231" t="str">
            <v>土方回填</v>
          </cell>
          <cell r="D1231" t="str">
            <v>m3</v>
          </cell>
        </row>
        <row r="1232">
          <cell r="C1232" t="str">
            <v>路床碾压</v>
          </cell>
          <cell r="D1232" t="str">
            <v>m2</v>
          </cell>
        </row>
        <row r="1233">
          <cell r="C1233" t="str">
            <v>15cm厚泥结石路面</v>
          </cell>
          <cell r="D1233" t="str">
            <v>m2</v>
          </cell>
        </row>
        <row r="1234">
          <cell r="C1234" t="str">
            <v>弯道加宽</v>
          </cell>
          <cell r="D1234" t="str">
            <v>处</v>
          </cell>
        </row>
        <row r="1235">
          <cell r="C1235" t="str">
            <v>土方开挖</v>
          </cell>
          <cell r="D1235" t="str">
            <v>m3</v>
          </cell>
        </row>
        <row r="1236">
          <cell r="C1236" t="str">
            <v>土方回填</v>
          </cell>
          <cell r="D1236" t="str">
            <v>m3</v>
          </cell>
        </row>
        <row r="1237">
          <cell r="C1237" t="str">
            <v>路床碾压</v>
          </cell>
          <cell r="D1237" t="str">
            <v>m2</v>
          </cell>
        </row>
        <row r="1238">
          <cell r="C1238" t="str">
            <v>15cm厚泥结石路面</v>
          </cell>
          <cell r="D1238" t="str">
            <v>m2</v>
          </cell>
        </row>
        <row r="1239">
          <cell r="C1239" t="str">
            <v>下田坡道</v>
          </cell>
          <cell r="D1239" t="str">
            <v>处</v>
          </cell>
        </row>
        <row r="1240">
          <cell r="C1240" t="str">
            <v>土方开挖</v>
          </cell>
          <cell r="D1240" t="str">
            <v>m3</v>
          </cell>
        </row>
        <row r="1241">
          <cell r="C1241" t="str">
            <v>土方回填夯实</v>
          </cell>
          <cell r="D1241" t="str">
            <v>m3</v>
          </cell>
        </row>
        <row r="1242">
          <cell r="C1242" t="str">
            <v>科技推广措施</v>
          </cell>
        </row>
        <row r="1243">
          <cell r="C1243" t="str">
            <v>耕地质量监测</v>
          </cell>
          <cell r="D1243" t="str">
            <v>处</v>
          </cell>
        </row>
        <row r="1244">
          <cell r="C1244" t="str">
            <v>其他工程</v>
          </cell>
        </row>
        <row r="1245">
          <cell r="C1245" t="str">
            <v>标识牌</v>
          </cell>
          <cell r="D1245" t="str">
            <v>个</v>
          </cell>
        </row>
        <row r="1246">
          <cell r="C1246" t="str">
            <v>标识牌</v>
          </cell>
          <cell r="D1246" t="str">
            <v>个</v>
          </cell>
        </row>
        <row r="1247">
          <cell r="C1247" t="str">
            <v>警示牌</v>
          </cell>
          <cell r="D1247" t="str">
            <v>个</v>
          </cell>
        </row>
        <row r="1248">
          <cell r="C1248" t="str">
            <v>警示牌</v>
          </cell>
          <cell r="D1248" t="str">
            <v>个</v>
          </cell>
        </row>
        <row r="1249">
          <cell r="C1249" t="str">
            <v>双凤镇、建筑工程</v>
          </cell>
        </row>
        <row r="1250">
          <cell r="C1250" t="str">
            <v>万安村</v>
          </cell>
        </row>
        <row r="1251">
          <cell r="C1251" t="str">
            <v>田块整治工程 </v>
          </cell>
        </row>
        <row r="1252">
          <cell r="C1252" t="str">
            <v>田型调型</v>
          </cell>
          <cell r="D1252" t="str">
            <v>亩</v>
          </cell>
        </row>
        <row r="1253">
          <cell r="C1253" t="str">
            <v>格田整理</v>
          </cell>
          <cell r="D1253" t="str">
            <v>亩</v>
          </cell>
        </row>
        <row r="1254">
          <cell r="C1254" t="str">
            <v>表土剥离</v>
          </cell>
          <cell r="D1254" t="str">
            <v>m3</v>
          </cell>
        </row>
        <row r="1255">
          <cell r="C1255" t="str">
            <v>表土回填</v>
          </cell>
          <cell r="D1255" t="str">
            <v>m3</v>
          </cell>
        </row>
        <row r="1256">
          <cell r="C1256" t="str">
            <v>犁底层重构</v>
          </cell>
          <cell r="D1256" t="str">
            <v>m3</v>
          </cell>
        </row>
        <row r="1257">
          <cell r="C1257" t="str">
            <v>土方开挖（格田调型）</v>
          </cell>
          <cell r="D1257" t="str">
            <v>m3</v>
          </cell>
        </row>
        <row r="1258">
          <cell r="C1258" t="str">
            <v>土方回填（格田调型）</v>
          </cell>
          <cell r="D1258" t="str">
            <v>m3</v>
          </cell>
        </row>
        <row r="1259">
          <cell r="C1259" t="str">
            <v>田面旋耕</v>
          </cell>
          <cell r="D1259" t="str">
            <v>公顷</v>
          </cell>
        </row>
        <row r="1260">
          <cell r="C1260" t="str">
            <v>拆除田埂</v>
          </cell>
          <cell r="D1260" t="str">
            <v>m</v>
          </cell>
        </row>
        <row r="1261">
          <cell r="C1261" t="str">
            <v>拆除田坎</v>
          </cell>
          <cell r="D1261" t="str">
            <v>m3</v>
          </cell>
        </row>
        <row r="1262">
          <cell r="C1262" t="str">
            <v>修筑田埂</v>
          </cell>
          <cell r="D1262" t="str">
            <v>m</v>
          </cell>
        </row>
        <row r="1263">
          <cell r="C1263" t="str">
            <v>筑田埂</v>
          </cell>
          <cell r="D1263" t="str">
            <v>m3</v>
          </cell>
        </row>
        <row r="1264">
          <cell r="C1264" t="str">
            <v>格田放水口</v>
          </cell>
          <cell r="D1264" t="str">
            <v>处</v>
          </cell>
        </row>
        <row r="1265">
          <cell r="C1265" t="str">
            <v>PVC-U排水管</v>
          </cell>
          <cell r="D1265" t="str">
            <v>m</v>
          </cell>
        </row>
        <row r="1266">
          <cell r="C1266" t="str">
            <v>PVC管45°接头</v>
          </cell>
          <cell r="D1266" t="str">
            <v>个</v>
          </cell>
        </row>
        <row r="1267">
          <cell r="C1267" t="str">
            <v>PVC排水管90°接头</v>
          </cell>
          <cell r="D1267" t="str">
            <v>个</v>
          </cell>
        </row>
        <row r="1268">
          <cell r="C1268" t="str">
            <v>活动接头</v>
          </cell>
          <cell r="D1268" t="str">
            <v>个</v>
          </cell>
        </row>
        <row r="1269">
          <cell r="C1269" t="str">
            <v>地型调型</v>
          </cell>
          <cell r="D1269" t="str">
            <v>亩</v>
          </cell>
        </row>
        <row r="1270">
          <cell r="C1270" t="str">
            <v>坡改梯</v>
          </cell>
          <cell r="D1270" t="str">
            <v>亩</v>
          </cell>
        </row>
        <row r="1271">
          <cell r="C1271" t="str">
            <v>清表</v>
          </cell>
          <cell r="D1271" t="str">
            <v>亩</v>
          </cell>
        </row>
        <row r="1272">
          <cell r="C1272" t="str">
            <v>表土剥离</v>
          </cell>
          <cell r="D1272" t="str">
            <v>m3</v>
          </cell>
        </row>
        <row r="1273">
          <cell r="C1273" t="str">
            <v>表土回填</v>
          </cell>
          <cell r="D1273" t="str">
            <v>m3</v>
          </cell>
        </row>
        <row r="1274">
          <cell r="C1274" t="str">
            <v>土方开挖（调型）</v>
          </cell>
          <cell r="D1274" t="str">
            <v>m3</v>
          </cell>
        </row>
        <row r="1275">
          <cell r="C1275" t="str">
            <v>土方回填（调型）</v>
          </cell>
          <cell r="D1275" t="str">
            <v>m3</v>
          </cell>
        </row>
        <row r="1276">
          <cell r="C1276" t="str">
            <v>田面旋耕</v>
          </cell>
          <cell r="D1276" t="str">
            <v>公顷</v>
          </cell>
        </row>
        <row r="1277">
          <cell r="C1277" t="str">
            <v>拆除土埂</v>
          </cell>
          <cell r="D1277" t="str">
            <v>m</v>
          </cell>
        </row>
        <row r="1278">
          <cell r="C1278" t="str">
            <v>土埂拆除</v>
          </cell>
          <cell r="D1278" t="str">
            <v>m3</v>
          </cell>
        </row>
        <row r="1279">
          <cell r="C1279" t="str">
            <v>筑土埂</v>
          </cell>
          <cell r="D1279" t="str">
            <v>m</v>
          </cell>
        </row>
        <row r="1280">
          <cell r="C1280" t="str">
            <v>土埂修筑</v>
          </cell>
          <cell r="D1280" t="str">
            <v>m3</v>
          </cell>
        </row>
        <row r="1281">
          <cell r="C1281" t="str">
            <v>背沟清理</v>
          </cell>
          <cell r="D1281" t="str">
            <v>m3</v>
          </cell>
        </row>
        <row r="1282">
          <cell r="C1282" t="str">
            <v>囤水田</v>
          </cell>
          <cell r="D1282" t="str">
            <v>口</v>
          </cell>
        </row>
        <row r="1283">
          <cell r="C1283" t="str">
            <v>土地平整</v>
          </cell>
          <cell r="D1283" t="str">
            <v>亩</v>
          </cell>
        </row>
        <row r="1284">
          <cell r="C1284" t="str">
            <v>表土剥离</v>
          </cell>
          <cell r="D1284" t="str">
            <v>m3</v>
          </cell>
        </row>
        <row r="1285">
          <cell r="C1285" t="str">
            <v>表土回填</v>
          </cell>
          <cell r="D1285" t="str">
            <v>m3</v>
          </cell>
        </row>
        <row r="1286">
          <cell r="C1286" t="str">
            <v>土方开挖（格田调型）</v>
          </cell>
          <cell r="D1286" t="str">
            <v>m3</v>
          </cell>
        </row>
        <row r="1287">
          <cell r="C1287" t="str">
            <v>土方回填（格田调型）</v>
          </cell>
          <cell r="D1287" t="str">
            <v>m3</v>
          </cell>
        </row>
        <row r="1288">
          <cell r="C1288" t="str">
            <v>田面旋耕</v>
          </cell>
          <cell r="D1288" t="str">
            <v>公顷</v>
          </cell>
        </row>
        <row r="1289">
          <cell r="C1289" t="str">
            <v>囤水田田埂</v>
          </cell>
          <cell r="D1289" t="str">
            <v>m</v>
          </cell>
        </row>
        <row r="1290">
          <cell r="C1290" t="str">
            <v>土方开挖</v>
          </cell>
          <cell r="D1290" t="str">
            <v>m3</v>
          </cell>
        </row>
        <row r="1291">
          <cell r="C1291" t="str">
            <v>土方回填夯实</v>
          </cell>
          <cell r="D1291" t="str">
            <v>m3</v>
          </cell>
        </row>
        <row r="1292">
          <cell r="C1292" t="str">
            <v>M7.5浆砌砖</v>
          </cell>
          <cell r="D1292" t="str">
            <v>m3</v>
          </cell>
        </row>
        <row r="1293">
          <cell r="C1293" t="str">
            <v>M10砂浆抹面</v>
          </cell>
          <cell r="D1293" t="str">
            <v>m2</v>
          </cell>
        </row>
        <row r="1294">
          <cell r="C1294" t="str">
            <v>下田梯步</v>
          </cell>
          <cell r="D1294" t="str">
            <v>处</v>
          </cell>
        </row>
        <row r="1295">
          <cell r="C1295" t="str">
            <v>土方开挖</v>
          </cell>
          <cell r="D1295" t="str">
            <v>m3</v>
          </cell>
        </row>
        <row r="1296">
          <cell r="C1296" t="str">
            <v>土方回填</v>
          </cell>
          <cell r="D1296" t="str">
            <v>m3</v>
          </cell>
        </row>
        <row r="1297">
          <cell r="C1297" t="str">
            <v>M7.5浆砌砖</v>
          </cell>
          <cell r="D1297" t="str">
            <v>m3</v>
          </cell>
        </row>
        <row r="1298">
          <cell r="C1298" t="str">
            <v>M10砂浆抹面</v>
          </cell>
          <cell r="D1298" t="str">
            <v>m2</v>
          </cell>
        </row>
        <row r="1299">
          <cell r="C1299" t="str">
            <v>M10砂浆抹面（立面）</v>
          </cell>
          <cell r="D1299" t="str">
            <v>m2</v>
          </cell>
        </row>
        <row r="1300">
          <cell r="C1300" t="str">
            <v>囤水田放水口</v>
          </cell>
          <cell r="D1300" t="str">
            <v>处</v>
          </cell>
        </row>
        <row r="1301">
          <cell r="C1301" t="str">
            <v>土方开挖</v>
          </cell>
          <cell r="D1301" t="str">
            <v>m3</v>
          </cell>
        </row>
        <row r="1302">
          <cell r="C1302" t="str">
            <v>土方回填</v>
          </cell>
          <cell r="D1302" t="str">
            <v>m3</v>
          </cell>
        </row>
        <row r="1303">
          <cell r="C1303" t="str">
            <v>C20现浇砼基础（含跌水）</v>
          </cell>
          <cell r="D1303" t="str">
            <v>m3</v>
          </cell>
        </row>
        <row r="1304">
          <cell r="C1304" t="str">
            <v>模板</v>
          </cell>
          <cell r="D1304" t="str">
            <v>m2</v>
          </cell>
        </row>
        <row r="1305">
          <cell r="C1305" t="str">
            <v>M7.5浆砌砖</v>
          </cell>
          <cell r="D1305" t="str">
            <v>m3</v>
          </cell>
        </row>
        <row r="1306">
          <cell r="C1306" t="str">
            <v>M10砂浆抹面</v>
          </cell>
          <cell r="D1306" t="str">
            <v>m2</v>
          </cell>
        </row>
        <row r="1307">
          <cell r="C1307" t="str">
            <v>C25砼预制盖板</v>
          </cell>
          <cell r="D1307" t="str">
            <v>m3</v>
          </cell>
        </row>
        <row r="1308">
          <cell r="C1308" t="str">
            <v>钢筋制作与安装</v>
          </cell>
          <cell r="D1308" t="str">
            <v>t</v>
          </cell>
        </row>
        <row r="1309">
          <cell r="C1309" t="str">
            <v>田间电杆围护</v>
          </cell>
          <cell r="D1309" t="str">
            <v>个</v>
          </cell>
        </row>
        <row r="1310">
          <cell r="C1310" t="str">
            <v>土方开挖</v>
          </cell>
          <cell r="D1310" t="str">
            <v>m3</v>
          </cell>
        </row>
        <row r="1311">
          <cell r="C1311" t="str">
            <v>土方回填夯实</v>
          </cell>
          <cell r="D1311" t="str">
            <v>m3</v>
          </cell>
        </row>
        <row r="1312">
          <cell r="C1312" t="str">
            <v>M7.5浆砌砖</v>
          </cell>
          <cell r="D1312" t="str">
            <v>m3</v>
          </cell>
        </row>
        <row r="1313">
          <cell r="C1313" t="str">
            <v>M10砂浆抹面</v>
          </cell>
          <cell r="D1313" t="str">
            <v>m2</v>
          </cell>
        </row>
        <row r="1314">
          <cell r="C1314" t="str">
            <v>农田地力提升工程</v>
          </cell>
        </row>
        <row r="1315">
          <cell r="C1315" t="str">
            <v>土壤培肥工程</v>
          </cell>
          <cell r="D1315" t="str">
            <v>亩</v>
          </cell>
        </row>
        <row r="1316">
          <cell r="C1316" t="str">
            <v>地力培肥</v>
          </cell>
          <cell r="D1316" t="str">
            <v>t</v>
          </cell>
        </row>
        <row r="1317">
          <cell r="C1317" t="str">
            <v>灌溉与排水工程</v>
          </cell>
        </row>
        <row r="1318">
          <cell r="C1318" t="str">
            <v>输水工程</v>
          </cell>
        </row>
        <row r="1319">
          <cell r="C1319" t="str">
            <v>新建沟渠0.8×0.8</v>
          </cell>
          <cell r="D1319" t="str">
            <v>m</v>
          </cell>
        </row>
        <row r="1320">
          <cell r="C1320" t="str">
            <v>渠体</v>
          </cell>
          <cell r="D1320" t="str">
            <v>m</v>
          </cell>
        </row>
        <row r="1321">
          <cell r="C1321" t="str">
            <v>土方开挖</v>
          </cell>
          <cell r="D1321" t="str">
            <v>m3</v>
          </cell>
        </row>
        <row r="1322">
          <cell r="C1322" t="str">
            <v>土方回填</v>
          </cell>
          <cell r="D1322" t="str">
            <v>m3</v>
          </cell>
        </row>
        <row r="1323">
          <cell r="C1323" t="str">
            <v>20cm厚C20砼底板</v>
          </cell>
          <cell r="D1323" t="str">
            <v>m3</v>
          </cell>
        </row>
        <row r="1324">
          <cell r="C1324" t="str">
            <v>模板</v>
          </cell>
          <cell r="D1324" t="str">
            <v>m2</v>
          </cell>
        </row>
        <row r="1325">
          <cell r="C1325" t="str">
            <v>泄水管Φ50PVC</v>
          </cell>
          <cell r="D1325" t="str">
            <v>m</v>
          </cell>
        </row>
        <row r="1326">
          <cell r="C1326" t="str">
            <v>M7.5浆砌砖</v>
          </cell>
          <cell r="D1326" t="str">
            <v>m3</v>
          </cell>
        </row>
        <row r="1327">
          <cell r="C1327" t="str">
            <v>M10砂浆抹面</v>
          </cell>
          <cell r="D1327" t="str">
            <v>m2</v>
          </cell>
        </row>
        <row r="1328">
          <cell r="C1328" t="str">
            <v>撑杆</v>
          </cell>
          <cell r="D1328" t="str">
            <v>个</v>
          </cell>
        </row>
        <row r="1329">
          <cell r="C1329" t="str">
            <v>C20预制砼撑杆</v>
          </cell>
          <cell r="D1329" t="str">
            <v>m3</v>
          </cell>
        </row>
        <row r="1330">
          <cell r="C1330" t="str">
            <v>钢筋制作与安装</v>
          </cell>
          <cell r="D1330" t="str">
            <v>t</v>
          </cell>
        </row>
        <row r="1331">
          <cell r="C1331" t="str">
            <v>沟盖板</v>
          </cell>
          <cell r="D1331" t="str">
            <v>个</v>
          </cell>
        </row>
        <row r="1332">
          <cell r="C1332" t="str">
            <v>预制C30钢筋砼</v>
          </cell>
          <cell r="D1332" t="str">
            <v>m3</v>
          </cell>
        </row>
        <row r="1333">
          <cell r="C1333" t="str">
            <v>钢筋制作与安装</v>
          </cell>
          <cell r="D1333" t="str">
            <v>t</v>
          </cell>
        </row>
        <row r="1334">
          <cell r="C1334" t="str">
            <v>沉砂池</v>
          </cell>
          <cell r="D1334" t="str">
            <v>处</v>
          </cell>
        </row>
        <row r="1335">
          <cell r="C1335" t="str">
            <v>土方开挖</v>
          </cell>
          <cell r="D1335" t="str">
            <v>m3</v>
          </cell>
        </row>
        <row r="1336">
          <cell r="C1336" t="str">
            <v>土方回填</v>
          </cell>
          <cell r="D1336" t="str">
            <v>m3</v>
          </cell>
        </row>
        <row r="1337">
          <cell r="C1337" t="str">
            <v>C25砼底板</v>
          </cell>
          <cell r="D1337" t="str">
            <v>m3</v>
          </cell>
        </row>
        <row r="1338">
          <cell r="C1338" t="str">
            <v>M7.5浆砌砖</v>
          </cell>
          <cell r="D1338" t="str">
            <v>m3</v>
          </cell>
        </row>
        <row r="1339">
          <cell r="C1339" t="str">
            <v>M10砂浆抹面</v>
          </cell>
          <cell r="D1339" t="str">
            <v>m2</v>
          </cell>
        </row>
        <row r="1340">
          <cell r="C1340" t="str">
            <v>模板</v>
          </cell>
          <cell r="D1340" t="str">
            <v>m2</v>
          </cell>
        </row>
        <row r="1341">
          <cell r="C1341" t="str">
            <v>小型水源工程</v>
          </cell>
        </row>
        <row r="1342">
          <cell r="C1342" t="str">
            <v>整治山坪塘</v>
          </cell>
          <cell r="D1342" t="str">
            <v>座</v>
          </cell>
        </row>
        <row r="1343">
          <cell r="C1343" t="str">
            <v>上游坝坡</v>
          </cell>
        </row>
        <row r="1344">
          <cell r="C1344" t="str">
            <v>清淤</v>
          </cell>
          <cell r="D1344" t="str">
            <v>m3</v>
          </cell>
        </row>
        <row r="1345">
          <cell r="C1345" t="str">
            <v>土方开挖</v>
          </cell>
          <cell r="D1345" t="str">
            <v>m3</v>
          </cell>
        </row>
        <row r="1346">
          <cell r="C1346" t="str">
            <v>土方回填夯实</v>
          </cell>
          <cell r="D1346" t="str">
            <v>m3</v>
          </cell>
        </row>
        <row r="1347">
          <cell r="C1347" t="str">
            <v>C20砼基础</v>
          </cell>
          <cell r="D1347" t="str">
            <v>m3</v>
          </cell>
        </row>
        <row r="1348">
          <cell r="C1348" t="str">
            <v>模板</v>
          </cell>
          <cell r="D1348" t="str">
            <v>m2</v>
          </cell>
        </row>
        <row r="1349">
          <cell r="C1349" t="str">
            <v>C20砼护坡</v>
          </cell>
          <cell r="D1349" t="str">
            <v>m3</v>
          </cell>
        </row>
        <row r="1350">
          <cell r="C1350" t="str">
            <v>泥结碎石路面</v>
          </cell>
          <cell r="D1350" t="str">
            <v>m2</v>
          </cell>
        </row>
        <row r="1351">
          <cell r="C1351" t="str">
            <v>沥青木板伸缩缝</v>
          </cell>
          <cell r="D1351" t="str">
            <v>m2</v>
          </cell>
        </row>
        <row r="1352">
          <cell r="C1352" t="str">
            <v>C20砼压顶</v>
          </cell>
          <cell r="D1352" t="str">
            <v>m3</v>
          </cell>
        </row>
        <row r="1353">
          <cell r="C1353" t="str">
            <v>下游坝坡</v>
          </cell>
        </row>
        <row r="1354">
          <cell r="C1354" t="str">
            <v>土方开挖</v>
          </cell>
          <cell r="D1354" t="str">
            <v>m3</v>
          </cell>
        </row>
        <row r="1355">
          <cell r="C1355" t="str">
            <v>土方回填夯实</v>
          </cell>
          <cell r="D1355" t="str">
            <v>m3</v>
          </cell>
        </row>
        <row r="1356">
          <cell r="C1356" t="str">
            <v>C20砼压顶</v>
          </cell>
          <cell r="D1356" t="str">
            <v>m3</v>
          </cell>
        </row>
        <row r="1357">
          <cell r="C1357" t="str">
            <v>溢洪道</v>
          </cell>
        </row>
        <row r="1358">
          <cell r="C1358" t="str">
            <v>土方开挖</v>
          </cell>
          <cell r="D1358" t="str">
            <v>m3</v>
          </cell>
        </row>
        <row r="1359">
          <cell r="C1359" t="str">
            <v>土方回填夯实</v>
          </cell>
          <cell r="D1359" t="str">
            <v>m3</v>
          </cell>
        </row>
        <row r="1360">
          <cell r="C1360" t="str">
            <v>预制C30钢筋砼</v>
          </cell>
          <cell r="D1360" t="str">
            <v>m3</v>
          </cell>
        </row>
        <row r="1361">
          <cell r="C1361" t="str">
            <v>现浇C20砼溢洪道</v>
          </cell>
          <cell r="D1361" t="str">
            <v>m3</v>
          </cell>
        </row>
        <row r="1362">
          <cell r="C1362" t="str">
            <v>现浇C20砼消力池</v>
          </cell>
          <cell r="D1362" t="str">
            <v>m3</v>
          </cell>
        </row>
        <row r="1363">
          <cell r="C1363" t="str">
            <v>模板</v>
          </cell>
          <cell r="D1363" t="str">
            <v>m2</v>
          </cell>
        </row>
        <row r="1364">
          <cell r="C1364" t="str">
            <v>钢筋制作与安装</v>
          </cell>
          <cell r="D1364" t="str">
            <v>t</v>
          </cell>
        </row>
        <row r="1365">
          <cell r="C1365" t="str">
            <v>PEφ160放水管</v>
          </cell>
          <cell r="D1365" t="str">
            <v>m</v>
          </cell>
        </row>
        <row r="1366">
          <cell r="C1366" t="str">
            <v>放水闸阀</v>
          </cell>
          <cell r="D1366" t="str">
            <v>个</v>
          </cell>
        </row>
        <row r="1367">
          <cell r="C1367" t="str">
            <v>放水管防水处理</v>
          </cell>
          <cell r="D1367" t="str">
            <v>m2</v>
          </cell>
        </row>
        <row r="1368">
          <cell r="C1368" t="str">
            <v>20cm现浇C20砼渠道</v>
          </cell>
          <cell r="D1368" t="str">
            <v>m3</v>
          </cell>
        </row>
        <row r="1369">
          <cell r="C1369" t="str">
            <v>下塘梯步</v>
          </cell>
        </row>
        <row r="1370">
          <cell r="C1370" t="str">
            <v>C30现浇砼梯步</v>
          </cell>
          <cell r="D1370" t="str">
            <v>m3</v>
          </cell>
        </row>
        <row r="1371">
          <cell r="C1371" t="str">
            <v>模板</v>
          </cell>
          <cell r="D1371" t="str">
            <v>m2</v>
          </cell>
        </row>
        <row r="1372">
          <cell r="C1372" t="str">
            <v>预制C25钢筋砼盖板</v>
          </cell>
          <cell r="D1372" t="str">
            <v>m3</v>
          </cell>
        </row>
        <row r="1373">
          <cell r="C1373" t="str">
            <v>现浇C20取水平台</v>
          </cell>
          <cell r="D1373" t="str">
            <v>m3</v>
          </cell>
        </row>
        <row r="1374">
          <cell r="C1374" t="str">
            <v>钢筋制作与安装</v>
          </cell>
          <cell r="D1374" t="str">
            <v>t</v>
          </cell>
        </row>
        <row r="1375">
          <cell r="C1375" t="str">
            <v>栏杆</v>
          </cell>
        </row>
        <row r="1376">
          <cell r="C1376" t="str">
            <v>不锈钢防护拦</v>
          </cell>
          <cell r="D1376" t="str">
            <v>m</v>
          </cell>
        </row>
        <row r="1377">
          <cell r="C1377" t="str">
            <v>100m³蓄水池</v>
          </cell>
          <cell r="D1377" t="str">
            <v>座</v>
          </cell>
        </row>
        <row r="1378">
          <cell r="C1378" t="str">
            <v>土方开挖(蓄水池)</v>
          </cell>
          <cell r="D1378" t="str">
            <v>m3</v>
          </cell>
        </row>
        <row r="1379">
          <cell r="C1379" t="str">
            <v>石方开挖(蓄水池)</v>
          </cell>
          <cell r="D1379" t="str">
            <v>m3</v>
          </cell>
        </row>
        <row r="1380">
          <cell r="C1380" t="str">
            <v>土方回填夯实</v>
          </cell>
          <cell r="D1380" t="str">
            <v>m3</v>
          </cell>
        </row>
        <row r="1381">
          <cell r="C1381" t="str">
            <v>C20混凝土垫层</v>
          </cell>
          <cell r="D1381" t="str">
            <v>m3</v>
          </cell>
        </row>
        <row r="1382">
          <cell r="C1382" t="str">
            <v>C25钢筋混凝土底板</v>
          </cell>
          <cell r="D1382" t="str">
            <v>m3</v>
          </cell>
        </row>
        <row r="1383">
          <cell r="C1383" t="str">
            <v>M7.5浆砌砖池壁</v>
          </cell>
          <cell r="D1383" t="str">
            <v>m3</v>
          </cell>
        </row>
        <row r="1384">
          <cell r="C1384" t="str">
            <v>M7.5浆砌砖护栏</v>
          </cell>
          <cell r="D1384" t="str">
            <v>m3</v>
          </cell>
        </row>
        <row r="1385">
          <cell r="C1385" t="str">
            <v>现浇C20砼梯步</v>
          </cell>
          <cell r="D1385" t="str">
            <v>m3</v>
          </cell>
        </row>
        <row r="1386">
          <cell r="C1386" t="str">
            <v>现浇C20砼配套排水沟、沉沙池</v>
          </cell>
          <cell r="D1386" t="str">
            <v>m3</v>
          </cell>
        </row>
        <row r="1387">
          <cell r="C1387" t="str">
            <v>模板</v>
          </cell>
          <cell r="D1387" t="str">
            <v>m2</v>
          </cell>
        </row>
        <row r="1388">
          <cell r="C1388" t="str">
            <v>M10砂浆抹面</v>
          </cell>
          <cell r="D1388" t="str">
            <v>m2</v>
          </cell>
        </row>
        <row r="1389">
          <cell r="C1389" t="str">
            <v>不锈钢防护门</v>
          </cell>
          <cell r="D1389" t="str">
            <v>扇</v>
          </cell>
        </row>
        <row r="1390">
          <cell r="C1390" t="str">
            <v>钢筋制作与安装</v>
          </cell>
          <cell r="D1390" t="str">
            <v>t</v>
          </cell>
        </row>
        <row r="1391">
          <cell r="C1391" t="str">
            <v>DN75PPR管</v>
          </cell>
          <cell r="D1391" t="str">
            <v>m</v>
          </cell>
        </row>
        <row r="1392">
          <cell r="C1392" t="str">
            <v>DN75闸阀</v>
          </cell>
          <cell r="D1392" t="str">
            <v>个</v>
          </cell>
        </row>
        <row r="1393">
          <cell r="C1393" t="str">
            <v>泵站</v>
          </cell>
        </row>
        <row r="1394">
          <cell r="C1394" t="str">
            <v>提灌站（泵房）</v>
          </cell>
          <cell r="D1394" t="str">
            <v>座</v>
          </cell>
        </row>
        <row r="1395">
          <cell r="C1395" t="str">
            <v>泵房</v>
          </cell>
          <cell r="D1395" t="str">
            <v>m2</v>
          </cell>
        </row>
        <row r="1396">
          <cell r="C1396" t="str">
            <v>管道工程</v>
          </cell>
        </row>
        <row r="1397">
          <cell r="C1397" t="str">
            <v>PE管（160mm)</v>
          </cell>
          <cell r="D1397" t="str">
            <v>m</v>
          </cell>
        </row>
        <row r="1398">
          <cell r="C1398" t="str">
            <v>沟槽土方开挖</v>
          </cell>
          <cell r="D1398" t="str">
            <v>m3</v>
          </cell>
        </row>
        <row r="1399">
          <cell r="C1399" t="str">
            <v>土方回填</v>
          </cell>
          <cell r="D1399" t="str">
            <v>m3</v>
          </cell>
        </row>
        <row r="1400">
          <cell r="C1400" t="str">
            <v>PE管（200mm)</v>
          </cell>
          <cell r="D1400" t="str">
            <v>m</v>
          </cell>
        </row>
        <row r="1401">
          <cell r="C1401" t="str">
            <v>沟槽土方开挖</v>
          </cell>
          <cell r="D1401" t="str">
            <v>m3</v>
          </cell>
        </row>
        <row r="1402">
          <cell r="C1402" t="str">
            <v>土方回填</v>
          </cell>
          <cell r="D1402" t="str">
            <v>m3</v>
          </cell>
        </row>
        <row r="1403">
          <cell r="C1403" t="str">
            <v>管道附属设施</v>
          </cell>
        </row>
        <row r="1404">
          <cell r="C1404" t="str">
            <v>闸阀井（砖砌）</v>
          </cell>
          <cell r="D1404" t="str">
            <v>个</v>
          </cell>
        </row>
        <row r="1405">
          <cell r="C1405" t="str">
            <v>土方开挖</v>
          </cell>
          <cell r="D1405" t="str">
            <v>m</v>
          </cell>
        </row>
        <row r="1406">
          <cell r="C1406" t="str">
            <v>土方回填</v>
          </cell>
          <cell r="D1406" t="str">
            <v>m</v>
          </cell>
        </row>
        <row r="1407">
          <cell r="C1407" t="str">
            <v>现浇C20砼</v>
          </cell>
          <cell r="D1407" t="str">
            <v>m3</v>
          </cell>
        </row>
        <row r="1408">
          <cell r="C1408" t="str">
            <v>M7.5浆砌砖</v>
          </cell>
          <cell r="D1408" t="str">
            <v>m3</v>
          </cell>
        </row>
        <row r="1409">
          <cell r="C1409" t="str">
            <v>预制C25钢筋砼盖板</v>
          </cell>
          <cell r="D1409" t="str">
            <v>m3</v>
          </cell>
        </row>
        <row r="1410">
          <cell r="C1410" t="str">
            <v>钢筋制作与安装</v>
          </cell>
          <cell r="D1410" t="str">
            <v>t</v>
          </cell>
        </row>
        <row r="1411">
          <cell r="C1411" t="str">
            <v>模板</v>
          </cell>
          <cell r="D1411" t="str">
            <v>m2</v>
          </cell>
        </row>
        <row r="1412">
          <cell r="C1412" t="str">
            <v>闸阀井（预制）</v>
          </cell>
          <cell r="D1412" t="str">
            <v>个</v>
          </cell>
        </row>
        <row r="1413">
          <cell r="C1413" t="str">
            <v>土方开挖</v>
          </cell>
          <cell r="D1413" t="str">
            <v>m</v>
          </cell>
        </row>
        <row r="1414">
          <cell r="C1414" t="str">
            <v>土方回填</v>
          </cell>
          <cell r="D1414" t="str">
            <v>m</v>
          </cell>
        </row>
        <row r="1415">
          <cell r="C1415" t="str">
            <v>现浇C20砼</v>
          </cell>
          <cell r="D1415" t="str">
            <v>m3</v>
          </cell>
        </row>
        <row r="1416">
          <cell r="C1416" t="str">
            <v>模板</v>
          </cell>
          <cell r="D1416" t="str">
            <v>m2</v>
          </cell>
        </row>
        <row r="1417">
          <cell r="C1417" t="str">
            <v>预制闸阀井安装</v>
          </cell>
          <cell r="D1417" t="str">
            <v>个</v>
          </cell>
        </row>
        <row r="1418">
          <cell r="C1418" t="str">
            <v>树脂井盖安装</v>
          </cell>
          <cell r="D1418" t="str">
            <v>个</v>
          </cell>
        </row>
        <row r="1419">
          <cell r="C1419" t="str">
            <v>镇墩</v>
          </cell>
          <cell r="D1419" t="str">
            <v>个</v>
          </cell>
        </row>
        <row r="1420">
          <cell r="C1420" t="str">
            <v>墩</v>
          </cell>
          <cell r="D1420" t="str">
            <v>m3</v>
          </cell>
        </row>
        <row r="1421">
          <cell r="C1421" t="str">
            <v>管道过路</v>
          </cell>
          <cell r="D1421" t="str">
            <v>处</v>
          </cell>
        </row>
        <row r="1422">
          <cell r="C1422" t="str">
            <v>混凝土拆除</v>
          </cell>
          <cell r="D1422" t="str">
            <v>m</v>
          </cell>
        </row>
        <row r="1423">
          <cell r="C1423" t="str">
            <v>钢套管DN200（壁厚4.5mm）</v>
          </cell>
          <cell r="D1423" t="str">
            <v>m</v>
          </cell>
        </row>
        <row r="1424">
          <cell r="C1424" t="str">
            <v>10cm厚泥结碎石路基</v>
          </cell>
          <cell r="D1424" t="str">
            <v>m2</v>
          </cell>
        </row>
        <row r="1425">
          <cell r="C1425" t="str">
            <v>20cm厚C30砼路面</v>
          </cell>
          <cell r="D1425" t="str">
            <v>m2</v>
          </cell>
        </row>
        <row r="1426">
          <cell r="C1426" t="str">
            <v>渠系建筑物</v>
          </cell>
        </row>
        <row r="1427">
          <cell r="C1427" t="str">
            <v>涵管D200</v>
          </cell>
          <cell r="D1427" t="str">
            <v>处</v>
          </cell>
        </row>
        <row r="1428">
          <cell r="C1428" t="str">
            <v>土方开挖</v>
          </cell>
          <cell r="D1428" t="str">
            <v>m3</v>
          </cell>
        </row>
        <row r="1429">
          <cell r="C1429" t="str">
            <v>土方回填夯实</v>
          </cell>
          <cell r="D1429" t="str">
            <v>m3</v>
          </cell>
        </row>
        <row r="1430">
          <cell r="C1430" t="str">
            <v>C15混凝土管垫层</v>
          </cell>
          <cell r="D1430" t="str">
            <v>m3</v>
          </cell>
        </row>
        <row r="1431">
          <cell r="C1431" t="str">
            <v>M7.5浆砌砖</v>
          </cell>
          <cell r="D1431" t="str">
            <v>m3</v>
          </cell>
        </row>
        <row r="1432">
          <cell r="C1432" t="str">
            <v>M10砂浆抹面</v>
          </cell>
          <cell r="D1432" t="str">
            <v>m2</v>
          </cell>
        </row>
        <row r="1433">
          <cell r="C1433" t="str">
            <v>DN200钢筋砼管</v>
          </cell>
          <cell r="D1433" t="str">
            <v>m</v>
          </cell>
        </row>
        <row r="1434">
          <cell r="C1434" t="str">
            <v>模板</v>
          </cell>
          <cell r="D1434" t="str">
            <v>m2</v>
          </cell>
        </row>
        <row r="1435">
          <cell r="C1435" t="str">
            <v>涵管D500</v>
          </cell>
          <cell r="D1435" t="str">
            <v>处</v>
          </cell>
        </row>
        <row r="1436">
          <cell r="C1436" t="str">
            <v>土方开挖</v>
          </cell>
          <cell r="D1436" t="str">
            <v>m3</v>
          </cell>
        </row>
        <row r="1437">
          <cell r="C1437" t="str">
            <v>土方回填夯实</v>
          </cell>
          <cell r="D1437" t="str">
            <v>m3</v>
          </cell>
        </row>
        <row r="1438">
          <cell r="C1438" t="str">
            <v>C15混凝土管垫层</v>
          </cell>
          <cell r="D1438" t="str">
            <v>m3</v>
          </cell>
        </row>
        <row r="1439">
          <cell r="C1439" t="str">
            <v>M7.5浆砌砖</v>
          </cell>
          <cell r="D1439" t="str">
            <v>m3</v>
          </cell>
        </row>
        <row r="1440">
          <cell r="C1440" t="str">
            <v>M10砂浆抹面</v>
          </cell>
          <cell r="D1440" t="str">
            <v>m2</v>
          </cell>
        </row>
        <row r="1441">
          <cell r="C1441" t="str">
            <v>DN500钢筋砼管</v>
          </cell>
          <cell r="D1441" t="str">
            <v>m</v>
          </cell>
        </row>
        <row r="1442">
          <cell r="C1442" t="str">
            <v>模板</v>
          </cell>
          <cell r="D1442" t="str">
            <v>m2</v>
          </cell>
        </row>
        <row r="1443">
          <cell r="C1443" t="str">
            <v>涵管D800</v>
          </cell>
          <cell r="D1443" t="str">
            <v>处</v>
          </cell>
        </row>
        <row r="1444">
          <cell r="C1444" t="str">
            <v>土方开挖</v>
          </cell>
          <cell r="D1444" t="str">
            <v>m3</v>
          </cell>
        </row>
        <row r="1445">
          <cell r="C1445" t="str">
            <v>土方回填夯实</v>
          </cell>
          <cell r="D1445" t="str">
            <v>m3</v>
          </cell>
        </row>
        <row r="1446">
          <cell r="C1446" t="str">
            <v>C15混凝土管垫层</v>
          </cell>
          <cell r="D1446" t="str">
            <v>m3</v>
          </cell>
        </row>
        <row r="1447">
          <cell r="C1447" t="str">
            <v>M7.5浆砌砖</v>
          </cell>
          <cell r="D1447" t="str">
            <v>m3</v>
          </cell>
        </row>
        <row r="1448">
          <cell r="C1448" t="str">
            <v>M10砂浆抹面</v>
          </cell>
          <cell r="D1448" t="str">
            <v>m2</v>
          </cell>
        </row>
        <row r="1449">
          <cell r="C1449" t="str">
            <v>DN800钢筋砼管</v>
          </cell>
          <cell r="D1449" t="str">
            <v>m</v>
          </cell>
        </row>
        <row r="1450">
          <cell r="C1450" t="str">
            <v>模板</v>
          </cell>
          <cell r="D1450" t="str">
            <v>m2</v>
          </cell>
        </row>
        <row r="1451">
          <cell r="C1451" t="str">
            <v>量水尺</v>
          </cell>
          <cell r="D1451" t="str">
            <v>套</v>
          </cell>
        </row>
        <row r="1452">
          <cell r="C1452" t="str">
            <v>田间道路工程</v>
          </cell>
        </row>
        <row r="1453">
          <cell r="C1453" t="str">
            <v>机耕道</v>
          </cell>
        </row>
        <row r="1454">
          <cell r="C1454" t="str">
            <v>机耕道（3.5m宽）</v>
          </cell>
          <cell r="D1454" t="str">
            <v>m</v>
          </cell>
        </row>
        <row r="1455">
          <cell r="C1455" t="str">
            <v>土方开挖</v>
          </cell>
          <cell r="D1455" t="str">
            <v>m3</v>
          </cell>
        </row>
        <row r="1456">
          <cell r="C1456" t="str">
            <v>土方回填</v>
          </cell>
          <cell r="D1456" t="str">
            <v>m3</v>
          </cell>
        </row>
        <row r="1457">
          <cell r="C1457" t="str">
            <v>路床碾压</v>
          </cell>
          <cell r="D1457" t="str">
            <v>m2</v>
          </cell>
        </row>
        <row r="1458">
          <cell r="C1458" t="str">
            <v>15cm厚泥结石路面</v>
          </cell>
          <cell r="D1458" t="str">
            <v>m2</v>
          </cell>
        </row>
        <row r="1459">
          <cell r="C1459" t="str">
            <v>土路肩</v>
          </cell>
          <cell r="D1459" t="str">
            <v>m3</v>
          </cell>
        </row>
        <row r="1460">
          <cell r="C1460" t="str">
            <v>土质边沟</v>
          </cell>
          <cell r="D1460" t="str">
            <v>m3</v>
          </cell>
        </row>
        <row r="1461">
          <cell r="C1461" t="str">
            <v>道路接口</v>
          </cell>
          <cell r="D1461" t="str">
            <v>处</v>
          </cell>
        </row>
        <row r="1462">
          <cell r="C1462" t="str">
            <v>土方开挖</v>
          </cell>
          <cell r="D1462" t="str">
            <v>m3</v>
          </cell>
        </row>
        <row r="1463">
          <cell r="C1463" t="str">
            <v>土方回填</v>
          </cell>
          <cell r="D1463" t="str">
            <v>m3</v>
          </cell>
        </row>
        <row r="1464">
          <cell r="C1464" t="str">
            <v>路床碾压</v>
          </cell>
          <cell r="D1464" t="str">
            <v>m2</v>
          </cell>
        </row>
        <row r="1465">
          <cell r="C1465" t="str">
            <v>15cm厚泥结石路面</v>
          </cell>
          <cell r="D1465" t="str">
            <v>m2</v>
          </cell>
        </row>
        <row r="1466">
          <cell r="C1466" t="str">
            <v>弯道加宽</v>
          </cell>
          <cell r="D1466" t="str">
            <v>处</v>
          </cell>
        </row>
        <row r="1467">
          <cell r="C1467" t="str">
            <v>土方开挖</v>
          </cell>
          <cell r="D1467" t="str">
            <v>m3</v>
          </cell>
        </row>
        <row r="1468">
          <cell r="C1468" t="str">
            <v>土方回填</v>
          </cell>
          <cell r="D1468" t="str">
            <v>m3</v>
          </cell>
        </row>
        <row r="1469">
          <cell r="C1469" t="str">
            <v>路床碾压</v>
          </cell>
          <cell r="D1469" t="str">
            <v>m2</v>
          </cell>
        </row>
        <row r="1470">
          <cell r="C1470" t="str">
            <v>15cm厚泥结石路面</v>
          </cell>
          <cell r="D1470" t="str">
            <v>m2</v>
          </cell>
        </row>
        <row r="1471">
          <cell r="C1471" t="str">
            <v>错车道</v>
          </cell>
          <cell r="D1471" t="str">
            <v>处</v>
          </cell>
        </row>
        <row r="1472">
          <cell r="C1472" t="str">
            <v>土方开挖</v>
          </cell>
          <cell r="D1472" t="str">
            <v>m3</v>
          </cell>
        </row>
        <row r="1473">
          <cell r="C1473" t="str">
            <v>土方回填</v>
          </cell>
          <cell r="D1473" t="str">
            <v>m3</v>
          </cell>
        </row>
        <row r="1474">
          <cell r="C1474" t="str">
            <v>路床碾压</v>
          </cell>
          <cell r="D1474" t="str">
            <v>m2</v>
          </cell>
        </row>
        <row r="1475">
          <cell r="C1475" t="str">
            <v>15cm厚泥结石路面</v>
          </cell>
          <cell r="D1475" t="str">
            <v>m2</v>
          </cell>
        </row>
        <row r="1476">
          <cell r="C1476" t="str">
            <v>下田坡道</v>
          </cell>
          <cell r="D1476" t="str">
            <v>处</v>
          </cell>
        </row>
        <row r="1477">
          <cell r="C1477" t="str">
            <v>土方开挖</v>
          </cell>
          <cell r="D1477" t="str">
            <v>m3</v>
          </cell>
        </row>
        <row r="1478">
          <cell r="C1478" t="str">
            <v>土方回填夯实</v>
          </cell>
          <cell r="D1478" t="str">
            <v>m3</v>
          </cell>
        </row>
        <row r="1479">
          <cell r="C1479" t="str">
            <v>科技推广措施</v>
          </cell>
        </row>
        <row r="1480">
          <cell r="C1480" t="str">
            <v>耕地质量监测</v>
          </cell>
          <cell r="D1480" t="str">
            <v>处</v>
          </cell>
        </row>
        <row r="1481">
          <cell r="C1481" t="str">
            <v>其他工程</v>
          </cell>
        </row>
        <row r="1482">
          <cell r="C1482" t="str">
            <v>标识牌</v>
          </cell>
        </row>
        <row r="1483">
          <cell r="C1483" t="str">
            <v>标识牌</v>
          </cell>
          <cell r="D1483" t="str">
            <v>个</v>
          </cell>
        </row>
        <row r="1484">
          <cell r="C1484" t="str">
            <v>警示牌</v>
          </cell>
        </row>
        <row r="1485">
          <cell r="C1485" t="str">
            <v>警示牌</v>
          </cell>
          <cell r="D1485" t="str">
            <v>个</v>
          </cell>
        </row>
        <row r="1486">
          <cell r="C1486" t="str">
            <v>平安社区、村</v>
          </cell>
        </row>
        <row r="1487">
          <cell r="C1487" t="str">
            <v>田块整治工程 </v>
          </cell>
        </row>
        <row r="1488">
          <cell r="C1488" t="str">
            <v>田型调型</v>
          </cell>
          <cell r="D1488" t="str">
            <v>亩</v>
          </cell>
        </row>
        <row r="1489">
          <cell r="C1489" t="str">
            <v>格田整理</v>
          </cell>
          <cell r="D1489" t="str">
            <v>亩</v>
          </cell>
        </row>
        <row r="1490">
          <cell r="C1490" t="str">
            <v>表土剥离</v>
          </cell>
          <cell r="D1490" t="str">
            <v>m3</v>
          </cell>
        </row>
        <row r="1491">
          <cell r="C1491" t="str">
            <v>表土回填</v>
          </cell>
          <cell r="D1491" t="str">
            <v>m3</v>
          </cell>
        </row>
        <row r="1492">
          <cell r="C1492" t="str">
            <v>犁底层重构</v>
          </cell>
          <cell r="D1492" t="str">
            <v>m3</v>
          </cell>
        </row>
        <row r="1493">
          <cell r="C1493" t="str">
            <v>土方开挖（格田调型）</v>
          </cell>
          <cell r="D1493" t="str">
            <v>m3</v>
          </cell>
        </row>
        <row r="1494">
          <cell r="C1494" t="str">
            <v>土方回填（格田调型）</v>
          </cell>
          <cell r="D1494" t="str">
            <v>m3</v>
          </cell>
        </row>
        <row r="1495">
          <cell r="C1495" t="str">
            <v>田面旋耕</v>
          </cell>
          <cell r="D1495" t="str">
            <v>公顷</v>
          </cell>
        </row>
        <row r="1496">
          <cell r="C1496" t="str">
            <v>拆除田埂</v>
          </cell>
          <cell r="D1496" t="str">
            <v>m</v>
          </cell>
        </row>
        <row r="1497">
          <cell r="C1497" t="str">
            <v>拆除田坎</v>
          </cell>
          <cell r="D1497" t="str">
            <v>m3</v>
          </cell>
        </row>
        <row r="1498">
          <cell r="C1498" t="str">
            <v>修筑田埂</v>
          </cell>
          <cell r="D1498" t="str">
            <v>m</v>
          </cell>
        </row>
        <row r="1499">
          <cell r="C1499" t="str">
            <v>筑田埂</v>
          </cell>
          <cell r="D1499" t="str">
            <v>m3</v>
          </cell>
        </row>
        <row r="1500">
          <cell r="C1500" t="str">
            <v>格田放水口</v>
          </cell>
          <cell r="D1500" t="str">
            <v>处</v>
          </cell>
        </row>
        <row r="1501">
          <cell r="C1501" t="str">
            <v>PVC-U排水管</v>
          </cell>
          <cell r="D1501" t="str">
            <v>m</v>
          </cell>
        </row>
        <row r="1502">
          <cell r="C1502" t="str">
            <v>PVC管45°接头</v>
          </cell>
          <cell r="D1502" t="str">
            <v>个</v>
          </cell>
        </row>
        <row r="1503">
          <cell r="C1503" t="str">
            <v>PVC排水管90°接头</v>
          </cell>
          <cell r="D1503" t="str">
            <v>个</v>
          </cell>
        </row>
        <row r="1504">
          <cell r="C1504" t="str">
            <v>活动接头</v>
          </cell>
          <cell r="D1504" t="str">
            <v>个</v>
          </cell>
        </row>
        <row r="1505">
          <cell r="C1505" t="str">
            <v>地型调型</v>
          </cell>
          <cell r="D1505" t="str">
            <v>亩</v>
          </cell>
        </row>
        <row r="1506">
          <cell r="C1506" t="str">
            <v>坡改梯</v>
          </cell>
          <cell r="D1506" t="str">
            <v>亩</v>
          </cell>
        </row>
        <row r="1507">
          <cell r="C1507" t="str">
            <v>清表</v>
          </cell>
          <cell r="D1507" t="str">
            <v>亩</v>
          </cell>
        </row>
        <row r="1508">
          <cell r="C1508" t="str">
            <v>表土剥离</v>
          </cell>
          <cell r="D1508" t="str">
            <v>m3</v>
          </cell>
        </row>
        <row r="1509">
          <cell r="C1509" t="str">
            <v>表土回填</v>
          </cell>
          <cell r="D1509" t="str">
            <v>m3</v>
          </cell>
        </row>
        <row r="1510">
          <cell r="C1510" t="str">
            <v>土方开挖（调型）</v>
          </cell>
          <cell r="D1510" t="str">
            <v>m3</v>
          </cell>
        </row>
        <row r="1511">
          <cell r="C1511" t="str">
            <v>土方回填（调型）</v>
          </cell>
          <cell r="D1511" t="str">
            <v>m3</v>
          </cell>
        </row>
        <row r="1512">
          <cell r="C1512" t="str">
            <v>田面旋耕</v>
          </cell>
          <cell r="D1512" t="str">
            <v>公顷</v>
          </cell>
        </row>
        <row r="1513">
          <cell r="C1513" t="str">
            <v>拆除土埂</v>
          </cell>
          <cell r="D1513" t="str">
            <v>m</v>
          </cell>
        </row>
        <row r="1514">
          <cell r="C1514" t="str">
            <v>土埂拆除</v>
          </cell>
          <cell r="D1514" t="str">
            <v>m3</v>
          </cell>
        </row>
        <row r="1515">
          <cell r="C1515" t="str">
            <v>筑土埂</v>
          </cell>
          <cell r="D1515" t="str">
            <v>m</v>
          </cell>
        </row>
        <row r="1516">
          <cell r="C1516" t="str">
            <v>土埂修筑</v>
          </cell>
          <cell r="D1516" t="str">
            <v>m3</v>
          </cell>
        </row>
        <row r="1517">
          <cell r="C1517" t="str">
            <v>背沟清理</v>
          </cell>
          <cell r="D1517" t="str">
            <v>m3</v>
          </cell>
        </row>
        <row r="1518">
          <cell r="C1518" t="str">
            <v>囤水田</v>
          </cell>
          <cell r="D1518" t="str">
            <v>口</v>
          </cell>
        </row>
        <row r="1519">
          <cell r="C1519" t="str">
            <v>土地平整</v>
          </cell>
          <cell r="D1519" t="str">
            <v>亩</v>
          </cell>
        </row>
        <row r="1520">
          <cell r="C1520" t="str">
            <v>表土剥离</v>
          </cell>
          <cell r="D1520" t="str">
            <v>m3</v>
          </cell>
        </row>
        <row r="1521">
          <cell r="C1521" t="str">
            <v>表土回填</v>
          </cell>
          <cell r="D1521" t="str">
            <v>m3</v>
          </cell>
        </row>
        <row r="1522">
          <cell r="C1522" t="str">
            <v>土方开挖（格田调型）</v>
          </cell>
          <cell r="D1522" t="str">
            <v>m3</v>
          </cell>
        </row>
        <row r="1523">
          <cell r="C1523" t="str">
            <v>土方回填（格田调型）</v>
          </cell>
          <cell r="D1523" t="str">
            <v>m3</v>
          </cell>
        </row>
        <row r="1524">
          <cell r="C1524" t="str">
            <v>田面旋耕</v>
          </cell>
          <cell r="D1524" t="str">
            <v>公顷</v>
          </cell>
        </row>
        <row r="1525">
          <cell r="C1525" t="str">
            <v>囤水田田埂</v>
          </cell>
          <cell r="D1525" t="str">
            <v>m</v>
          </cell>
        </row>
        <row r="1526">
          <cell r="C1526" t="str">
            <v>土方开挖</v>
          </cell>
          <cell r="D1526" t="str">
            <v>m3</v>
          </cell>
        </row>
        <row r="1527">
          <cell r="C1527" t="str">
            <v>土方回填夯实</v>
          </cell>
          <cell r="D1527" t="str">
            <v>m3</v>
          </cell>
        </row>
        <row r="1528">
          <cell r="C1528" t="str">
            <v>M7.5浆砌砖</v>
          </cell>
          <cell r="D1528" t="str">
            <v>m3</v>
          </cell>
        </row>
        <row r="1529">
          <cell r="C1529" t="str">
            <v>M10砂浆抹面</v>
          </cell>
          <cell r="D1529" t="str">
            <v>m2</v>
          </cell>
        </row>
        <row r="1530">
          <cell r="C1530" t="str">
            <v>下田梯步</v>
          </cell>
          <cell r="D1530" t="str">
            <v>处</v>
          </cell>
        </row>
        <row r="1531">
          <cell r="C1531" t="str">
            <v>土方开挖</v>
          </cell>
          <cell r="D1531" t="str">
            <v>m3</v>
          </cell>
        </row>
        <row r="1532">
          <cell r="C1532" t="str">
            <v>土方回填</v>
          </cell>
          <cell r="D1532" t="str">
            <v>m3</v>
          </cell>
        </row>
        <row r="1533">
          <cell r="C1533" t="str">
            <v>M7.5浆砌砖</v>
          </cell>
          <cell r="D1533" t="str">
            <v>m3</v>
          </cell>
        </row>
        <row r="1534">
          <cell r="C1534" t="str">
            <v>M10砂浆抹面</v>
          </cell>
          <cell r="D1534" t="str">
            <v>m2</v>
          </cell>
        </row>
        <row r="1535">
          <cell r="C1535" t="str">
            <v>M10砂浆抹面（立面）</v>
          </cell>
          <cell r="D1535" t="str">
            <v>m2</v>
          </cell>
        </row>
        <row r="1536">
          <cell r="C1536" t="str">
            <v>囤水田放水口</v>
          </cell>
          <cell r="D1536" t="str">
            <v>处</v>
          </cell>
        </row>
        <row r="1537">
          <cell r="C1537" t="str">
            <v>土方开挖</v>
          </cell>
          <cell r="D1537" t="str">
            <v>m3</v>
          </cell>
        </row>
        <row r="1538">
          <cell r="C1538" t="str">
            <v>土方回填</v>
          </cell>
          <cell r="D1538" t="str">
            <v>m3</v>
          </cell>
        </row>
        <row r="1539">
          <cell r="C1539" t="str">
            <v>C20现浇砼基础（含跌水）</v>
          </cell>
          <cell r="D1539" t="str">
            <v>m3</v>
          </cell>
        </row>
        <row r="1540">
          <cell r="C1540" t="str">
            <v>模板</v>
          </cell>
          <cell r="D1540" t="str">
            <v>m2</v>
          </cell>
        </row>
        <row r="1541">
          <cell r="C1541" t="str">
            <v>M7.5浆砌砖</v>
          </cell>
          <cell r="D1541" t="str">
            <v>m3</v>
          </cell>
        </row>
        <row r="1542">
          <cell r="C1542" t="str">
            <v>M10砂浆抹面</v>
          </cell>
          <cell r="D1542" t="str">
            <v>m2</v>
          </cell>
        </row>
        <row r="1543">
          <cell r="C1543" t="str">
            <v>C25砼预制盖板</v>
          </cell>
          <cell r="D1543" t="str">
            <v>m3</v>
          </cell>
        </row>
        <row r="1544">
          <cell r="C1544" t="str">
            <v>钢筋制作与安装</v>
          </cell>
          <cell r="D1544" t="str">
            <v>t</v>
          </cell>
        </row>
        <row r="1545">
          <cell r="C1545" t="str">
            <v>田间电杆围护</v>
          </cell>
          <cell r="D1545" t="str">
            <v>个</v>
          </cell>
        </row>
        <row r="1546">
          <cell r="C1546" t="str">
            <v>土方开挖</v>
          </cell>
          <cell r="D1546" t="str">
            <v>m3</v>
          </cell>
        </row>
        <row r="1547">
          <cell r="C1547" t="str">
            <v>土方回填夯实</v>
          </cell>
          <cell r="D1547" t="str">
            <v>m3</v>
          </cell>
        </row>
        <row r="1548">
          <cell r="C1548" t="str">
            <v>M7.5浆砌砖</v>
          </cell>
          <cell r="D1548" t="str">
            <v>m3</v>
          </cell>
        </row>
        <row r="1549">
          <cell r="C1549" t="str">
            <v>M10砂浆抹面</v>
          </cell>
          <cell r="D1549" t="str">
            <v>m2</v>
          </cell>
        </row>
        <row r="1550">
          <cell r="C1550" t="str">
            <v>农田地力提升工程</v>
          </cell>
        </row>
        <row r="1551">
          <cell r="C1551" t="str">
            <v>土壤培肥工程</v>
          </cell>
          <cell r="D1551" t="str">
            <v>亩</v>
          </cell>
        </row>
        <row r="1552">
          <cell r="C1552" t="str">
            <v>地力培肥</v>
          </cell>
          <cell r="D1552" t="str">
            <v>t</v>
          </cell>
        </row>
        <row r="1553">
          <cell r="C1553" t="str">
            <v>灌溉与排水工程</v>
          </cell>
        </row>
        <row r="1554">
          <cell r="C1554" t="str">
            <v>输水工程</v>
          </cell>
        </row>
        <row r="1555">
          <cell r="C1555" t="str">
            <v>新建沟渠0.8×0.8</v>
          </cell>
          <cell r="D1555" t="str">
            <v>m</v>
          </cell>
        </row>
        <row r="1556">
          <cell r="C1556" t="str">
            <v>渠体</v>
          </cell>
          <cell r="D1556" t="str">
            <v>m</v>
          </cell>
        </row>
        <row r="1557">
          <cell r="C1557" t="str">
            <v>土方开挖</v>
          </cell>
          <cell r="D1557" t="str">
            <v>m3</v>
          </cell>
        </row>
        <row r="1558">
          <cell r="C1558" t="str">
            <v>土方回填</v>
          </cell>
          <cell r="D1558" t="str">
            <v>m3</v>
          </cell>
        </row>
        <row r="1559">
          <cell r="C1559" t="str">
            <v>20cm厚C20砼底板</v>
          </cell>
          <cell r="D1559" t="str">
            <v>m3</v>
          </cell>
        </row>
        <row r="1560">
          <cell r="C1560" t="str">
            <v>模板</v>
          </cell>
          <cell r="D1560" t="str">
            <v>m2</v>
          </cell>
        </row>
        <row r="1561">
          <cell r="C1561" t="str">
            <v>泄水管Φ50PVC</v>
          </cell>
          <cell r="D1561" t="str">
            <v>m</v>
          </cell>
        </row>
        <row r="1562">
          <cell r="C1562" t="str">
            <v>M7.5浆砌砖</v>
          </cell>
          <cell r="D1562" t="str">
            <v>m3</v>
          </cell>
        </row>
        <row r="1563">
          <cell r="C1563" t="str">
            <v>M10砂浆抹面</v>
          </cell>
          <cell r="D1563" t="str">
            <v>m2</v>
          </cell>
        </row>
        <row r="1564">
          <cell r="C1564" t="str">
            <v>撑杆</v>
          </cell>
          <cell r="D1564" t="str">
            <v>个</v>
          </cell>
        </row>
        <row r="1565">
          <cell r="C1565" t="str">
            <v>C20预制砼撑杆</v>
          </cell>
          <cell r="D1565" t="str">
            <v>m3</v>
          </cell>
        </row>
        <row r="1566">
          <cell r="C1566" t="str">
            <v>钢筋制作与安装</v>
          </cell>
          <cell r="D1566" t="str">
            <v>t</v>
          </cell>
        </row>
        <row r="1567">
          <cell r="C1567" t="str">
            <v>沟盖板</v>
          </cell>
          <cell r="D1567" t="str">
            <v>个</v>
          </cell>
        </row>
        <row r="1568">
          <cell r="C1568" t="str">
            <v>预制C30钢筋砼</v>
          </cell>
          <cell r="D1568" t="str">
            <v>m3</v>
          </cell>
        </row>
        <row r="1569">
          <cell r="C1569" t="str">
            <v>钢筋制作与安装</v>
          </cell>
          <cell r="D1569" t="str">
            <v>t</v>
          </cell>
        </row>
        <row r="1570">
          <cell r="C1570" t="str">
            <v>沉砂池</v>
          </cell>
          <cell r="D1570" t="str">
            <v>处</v>
          </cell>
        </row>
        <row r="1571">
          <cell r="C1571" t="str">
            <v>土方开挖</v>
          </cell>
          <cell r="D1571" t="str">
            <v>m3</v>
          </cell>
        </row>
        <row r="1572">
          <cell r="C1572" t="str">
            <v>土方回填</v>
          </cell>
          <cell r="D1572" t="str">
            <v>m3</v>
          </cell>
        </row>
        <row r="1573">
          <cell r="C1573" t="str">
            <v>C25砼底板</v>
          </cell>
          <cell r="D1573" t="str">
            <v>m3</v>
          </cell>
        </row>
        <row r="1574">
          <cell r="C1574" t="str">
            <v>M7.5浆砌砖</v>
          </cell>
          <cell r="D1574" t="str">
            <v>m3</v>
          </cell>
        </row>
        <row r="1575">
          <cell r="C1575" t="str">
            <v>M10砂浆抹面</v>
          </cell>
          <cell r="D1575" t="str">
            <v>m2</v>
          </cell>
        </row>
        <row r="1576">
          <cell r="C1576" t="str">
            <v>模板</v>
          </cell>
          <cell r="D1576" t="str">
            <v>m2</v>
          </cell>
        </row>
        <row r="1577">
          <cell r="C1577" t="str">
            <v>小型水源工程</v>
          </cell>
        </row>
        <row r="1578">
          <cell r="C1578" t="str">
            <v>泵站</v>
          </cell>
        </row>
        <row r="1579">
          <cell r="C1579" t="str">
            <v>管道工程</v>
          </cell>
        </row>
        <row r="1580">
          <cell r="C1580" t="str">
            <v>PE管（160mm)</v>
          </cell>
          <cell r="D1580" t="str">
            <v>m</v>
          </cell>
        </row>
        <row r="1581">
          <cell r="C1581" t="str">
            <v>沟槽土方开挖</v>
          </cell>
          <cell r="D1581" t="str">
            <v>m3</v>
          </cell>
        </row>
        <row r="1582">
          <cell r="C1582" t="str">
            <v>土方回填</v>
          </cell>
          <cell r="D1582" t="str">
            <v>m3</v>
          </cell>
        </row>
        <row r="1583">
          <cell r="C1583" t="str">
            <v>PE管（200mm)</v>
          </cell>
          <cell r="D1583" t="str">
            <v>m</v>
          </cell>
        </row>
        <row r="1584">
          <cell r="C1584" t="str">
            <v>沟槽土方开挖</v>
          </cell>
          <cell r="D1584" t="str">
            <v>m3</v>
          </cell>
        </row>
        <row r="1585">
          <cell r="C1585" t="str">
            <v>土方回填</v>
          </cell>
          <cell r="D1585" t="str">
            <v>m3</v>
          </cell>
        </row>
        <row r="1586">
          <cell r="C1586" t="str">
            <v>管道附属设施</v>
          </cell>
        </row>
        <row r="1587">
          <cell r="C1587" t="str">
            <v>闸阀井（砖砌）</v>
          </cell>
          <cell r="D1587" t="str">
            <v>个</v>
          </cell>
        </row>
        <row r="1588">
          <cell r="C1588" t="str">
            <v>土方开挖</v>
          </cell>
          <cell r="D1588" t="str">
            <v>m</v>
          </cell>
        </row>
        <row r="1589">
          <cell r="C1589" t="str">
            <v>土方回填</v>
          </cell>
          <cell r="D1589" t="str">
            <v>m</v>
          </cell>
        </row>
        <row r="1590">
          <cell r="C1590" t="str">
            <v>现浇C20砼</v>
          </cell>
          <cell r="D1590" t="str">
            <v>m3</v>
          </cell>
        </row>
        <row r="1591">
          <cell r="C1591" t="str">
            <v>M7.5浆砌砖</v>
          </cell>
          <cell r="D1591" t="str">
            <v>m3</v>
          </cell>
        </row>
        <row r="1592">
          <cell r="C1592" t="str">
            <v>预制C25钢筋砼盖板</v>
          </cell>
          <cell r="D1592" t="str">
            <v>m3</v>
          </cell>
        </row>
        <row r="1593">
          <cell r="C1593" t="str">
            <v>钢筋制作与安装</v>
          </cell>
          <cell r="D1593" t="str">
            <v>t</v>
          </cell>
        </row>
        <row r="1594">
          <cell r="C1594" t="str">
            <v>模板</v>
          </cell>
          <cell r="D1594" t="str">
            <v>m2</v>
          </cell>
        </row>
        <row r="1595">
          <cell r="C1595" t="str">
            <v>闸阀井（预制）</v>
          </cell>
          <cell r="D1595" t="str">
            <v>个</v>
          </cell>
        </row>
        <row r="1596">
          <cell r="C1596" t="str">
            <v>土方开挖</v>
          </cell>
          <cell r="D1596" t="str">
            <v>m</v>
          </cell>
        </row>
        <row r="1597">
          <cell r="C1597" t="str">
            <v>土方回填</v>
          </cell>
          <cell r="D1597" t="str">
            <v>m</v>
          </cell>
        </row>
        <row r="1598">
          <cell r="C1598" t="str">
            <v>现浇C20砼</v>
          </cell>
          <cell r="D1598" t="str">
            <v>m3</v>
          </cell>
        </row>
        <row r="1599">
          <cell r="C1599" t="str">
            <v>模板</v>
          </cell>
          <cell r="D1599" t="str">
            <v>m2</v>
          </cell>
        </row>
        <row r="1600">
          <cell r="C1600" t="str">
            <v>预制闸阀井安装</v>
          </cell>
          <cell r="D1600" t="str">
            <v>个</v>
          </cell>
        </row>
        <row r="1601">
          <cell r="C1601" t="str">
            <v>树脂井盖安装</v>
          </cell>
          <cell r="D1601" t="str">
            <v>个</v>
          </cell>
        </row>
        <row r="1602">
          <cell r="C1602" t="str">
            <v>镇墩</v>
          </cell>
          <cell r="D1602" t="str">
            <v>个</v>
          </cell>
        </row>
        <row r="1603">
          <cell r="C1603" t="str">
            <v>墩</v>
          </cell>
          <cell r="D1603" t="str">
            <v>m3</v>
          </cell>
        </row>
        <row r="1604">
          <cell r="C1604" t="str">
            <v>管道过路</v>
          </cell>
          <cell r="D1604" t="str">
            <v>处</v>
          </cell>
        </row>
        <row r="1605">
          <cell r="C1605" t="str">
            <v>混凝土拆除</v>
          </cell>
          <cell r="D1605" t="str">
            <v>m</v>
          </cell>
        </row>
        <row r="1606">
          <cell r="C1606" t="str">
            <v>钢套管DN200（壁厚4.5mm）</v>
          </cell>
          <cell r="D1606" t="str">
            <v>m</v>
          </cell>
        </row>
        <row r="1607">
          <cell r="C1607" t="str">
            <v>10cm厚泥结碎石路基</v>
          </cell>
          <cell r="D1607" t="str">
            <v>m2</v>
          </cell>
        </row>
        <row r="1608">
          <cell r="C1608" t="str">
            <v>20cm厚C30砼路面</v>
          </cell>
          <cell r="D1608" t="str">
            <v>m2</v>
          </cell>
        </row>
        <row r="1609">
          <cell r="C1609" t="str">
            <v>渠系建筑物</v>
          </cell>
        </row>
        <row r="1610">
          <cell r="C1610" t="str">
            <v>涵管D200</v>
          </cell>
          <cell r="D1610" t="str">
            <v>处</v>
          </cell>
        </row>
        <row r="1611">
          <cell r="C1611" t="str">
            <v>土方开挖</v>
          </cell>
          <cell r="D1611" t="str">
            <v>m3</v>
          </cell>
        </row>
        <row r="1612">
          <cell r="C1612" t="str">
            <v>土方回填夯实</v>
          </cell>
          <cell r="D1612" t="str">
            <v>m3</v>
          </cell>
        </row>
        <row r="1613">
          <cell r="C1613" t="str">
            <v>C15混凝土管垫层</v>
          </cell>
          <cell r="D1613" t="str">
            <v>m3</v>
          </cell>
        </row>
        <row r="1614">
          <cell r="C1614" t="str">
            <v>M7.5浆砌砖</v>
          </cell>
          <cell r="D1614" t="str">
            <v>m3</v>
          </cell>
        </row>
        <row r="1615">
          <cell r="C1615" t="str">
            <v>M10砂浆抹面</v>
          </cell>
          <cell r="D1615" t="str">
            <v>m2</v>
          </cell>
        </row>
        <row r="1616">
          <cell r="C1616" t="str">
            <v>DN200钢筋砼管</v>
          </cell>
          <cell r="D1616" t="str">
            <v>m</v>
          </cell>
        </row>
        <row r="1617">
          <cell r="C1617" t="str">
            <v>模板</v>
          </cell>
          <cell r="D1617" t="str">
            <v>m2</v>
          </cell>
        </row>
        <row r="1618">
          <cell r="C1618" t="str">
            <v>涵管D500</v>
          </cell>
          <cell r="D1618" t="str">
            <v>处</v>
          </cell>
        </row>
        <row r="1619">
          <cell r="C1619" t="str">
            <v>土方开挖</v>
          </cell>
          <cell r="D1619" t="str">
            <v>m3</v>
          </cell>
        </row>
        <row r="1620">
          <cell r="C1620" t="str">
            <v>土方回填夯实</v>
          </cell>
          <cell r="D1620" t="str">
            <v>m3</v>
          </cell>
        </row>
        <row r="1621">
          <cell r="C1621" t="str">
            <v>C15混凝土管垫层</v>
          </cell>
          <cell r="D1621" t="str">
            <v>m3</v>
          </cell>
        </row>
        <row r="1622">
          <cell r="C1622" t="str">
            <v>M7.5浆砌砖</v>
          </cell>
          <cell r="D1622" t="str">
            <v>m3</v>
          </cell>
        </row>
        <row r="1623">
          <cell r="C1623" t="str">
            <v>M10砂浆抹面</v>
          </cell>
          <cell r="D1623" t="str">
            <v>m2</v>
          </cell>
        </row>
        <row r="1624">
          <cell r="C1624" t="str">
            <v>DN500钢筋砼管</v>
          </cell>
          <cell r="D1624" t="str">
            <v>m</v>
          </cell>
        </row>
        <row r="1625">
          <cell r="C1625" t="str">
            <v>模板</v>
          </cell>
          <cell r="D1625" t="str">
            <v>m2</v>
          </cell>
        </row>
        <row r="1626">
          <cell r="C1626" t="str">
            <v>量水尺</v>
          </cell>
          <cell r="D1626" t="str">
            <v>套</v>
          </cell>
        </row>
        <row r="1627">
          <cell r="C1627" t="str">
            <v>田间道路工程</v>
          </cell>
        </row>
        <row r="1628">
          <cell r="C1628" t="str">
            <v>机耕道</v>
          </cell>
        </row>
        <row r="1629">
          <cell r="C1629" t="str">
            <v>机耕道（3.5m宽）</v>
          </cell>
          <cell r="D1629" t="str">
            <v>m</v>
          </cell>
        </row>
        <row r="1630">
          <cell r="C1630" t="str">
            <v>土方开挖</v>
          </cell>
          <cell r="D1630" t="str">
            <v>m3</v>
          </cell>
        </row>
        <row r="1631">
          <cell r="C1631" t="str">
            <v>土方回填</v>
          </cell>
          <cell r="D1631" t="str">
            <v>m3</v>
          </cell>
        </row>
        <row r="1632">
          <cell r="C1632" t="str">
            <v>路床碾压</v>
          </cell>
          <cell r="D1632" t="str">
            <v>m2</v>
          </cell>
        </row>
        <row r="1633">
          <cell r="C1633" t="str">
            <v>15cm厚泥结石路面</v>
          </cell>
          <cell r="D1633" t="str">
            <v>m2</v>
          </cell>
        </row>
        <row r="1634">
          <cell r="C1634" t="str">
            <v>土路肩</v>
          </cell>
          <cell r="D1634" t="str">
            <v>m3</v>
          </cell>
        </row>
        <row r="1635">
          <cell r="C1635" t="str">
            <v>土质边沟</v>
          </cell>
          <cell r="D1635" t="str">
            <v>m3</v>
          </cell>
        </row>
        <row r="1636">
          <cell r="C1636" t="str">
            <v>道路接口</v>
          </cell>
          <cell r="D1636" t="str">
            <v>处</v>
          </cell>
        </row>
        <row r="1637">
          <cell r="C1637" t="str">
            <v>土方开挖</v>
          </cell>
          <cell r="D1637" t="str">
            <v>m3</v>
          </cell>
        </row>
        <row r="1638">
          <cell r="C1638" t="str">
            <v>土方回填</v>
          </cell>
          <cell r="D1638" t="str">
            <v>m3</v>
          </cell>
        </row>
        <row r="1639">
          <cell r="C1639" t="str">
            <v>路床碾压</v>
          </cell>
          <cell r="D1639" t="str">
            <v>m2</v>
          </cell>
        </row>
        <row r="1640">
          <cell r="C1640" t="str">
            <v>15cm厚泥结石路面</v>
          </cell>
          <cell r="D1640" t="str">
            <v>m2</v>
          </cell>
        </row>
        <row r="1641">
          <cell r="C1641" t="str">
            <v>错车道</v>
          </cell>
          <cell r="D1641" t="str">
            <v>处</v>
          </cell>
        </row>
        <row r="1642">
          <cell r="C1642" t="str">
            <v>土方开挖</v>
          </cell>
          <cell r="D1642" t="str">
            <v>m3</v>
          </cell>
        </row>
        <row r="1643">
          <cell r="C1643" t="str">
            <v>土方回填</v>
          </cell>
          <cell r="D1643" t="str">
            <v>m3</v>
          </cell>
        </row>
        <row r="1644">
          <cell r="C1644" t="str">
            <v>路床碾压</v>
          </cell>
          <cell r="D1644" t="str">
            <v>m2</v>
          </cell>
        </row>
        <row r="1645">
          <cell r="C1645" t="str">
            <v>15cm厚泥结石路面</v>
          </cell>
          <cell r="D1645" t="str">
            <v>m2</v>
          </cell>
        </row>
        <row r="1646">
          <cell r="C1646" t="str">
            <v>下田坡道</v>
          </cell>
          <cell r="D1646" t="str">
            <v>处</v>
          </cell>
        </row>
        <row r="1647">
          <cell r="C1647" t="str">
            <v>土方开挖</v>
          </cell>
          <cell r="D1647" t="str">
            <v>m3</v>
          </cell>
        </row>
        <row r="1648">
          <cell r="C1648" t="str">
            <v>土方回填夯实</v>
          </cell>
          <cell r="D1648" t="str">
            <v>m3</v>
          </cell>
        </row>
        <row r="1649">
          <cell r="C1649" t="str">
            <v>科技推广措施</v>
          </cell>
        </row>
        <row r="1650">
          <cell r="C1650" t="str">
            <v>耕地质量监测</v>
          </cell>
          <cell r="D1650" t="str">
            <v>处</v>
          </cell>
        </row>
        <row r="1651">
          <cell r="C1651" t="str">
            <v>其他工程</v>
          </cell>
        </row>
        <row r="1652">
          <cell r="C1652" t="str">
            <v>标识牌</v>
          </cell>
        </row>
        <row r="1653">
          <cell r="C1653" t="str">
            <v>标识牌</v>
          </cell>
          <cell r="D1653" t="str">
            <v>个</v>
          </cell>
        </row>
        <row r="1654">
          <cell r="C1654" t="str">
            <v>警示牌</v>
          </cell>
        </row>
        <row r="1655">
          <cell r="C1655" t="str">
            <v>警示牌</v>
          </cell>
          <cell r="D1655" t="str">
            <v>个</v>
          </cell>
        </row>
        <row r="1656">
          <cell r="C1656" t="str">
            <v>七里村</v>
          </cell>
        </row>
        <row r="1657">
          <cell r="C1657" t="str">
            <v>田块整治工程 </v>
          </cell>
        </row>
        <row r="1658">
          <cell r="C1658" t="str">
            <v>田型调型</v>
          </cell>
          <cell r="D1658" t="str">
            <v>亩</v>
          </cell>
        </row>
        <row r="1659">
          <cell r="C1659" t="str">
            <v>格田整理</v>
          </cell>
          <cell r="D1659" t="str">
            <v>亩</v>
          </cell>
        </row>
        <row r="1660">
          <cell r="C1660" t="str">
            <v>表土剥离</v>
          </cell>
          <cell r="D1660" t="str">
            <v>m3</v>
          </cell>
        </row>
        <row r="1661">
          <cell r="C1661" t="str">
            <v>表土回填</v>
          </cell>
          <cell r="D1661" t="str">
            <v>m3</v>
          </cell>
        </row>
        <row r="1662">
          <cell r="C1662" t="str">
            <v>犁底层重构</v>
          </cell>
          <cell r="D1662" t="str">
            <v>m3</v>
          </cell>
        </row>
        <row r="1663">
          <cell r="C1663" t="str">
            <v>土方开挖（格田调型）</v>
          </cell>
          <cell r="D1663" t="str">
            <v>m3</v>
          </cell>
        </row>
        <row r="1664">
          <cell r="C1664" t="str">
            <v>土方回填（格田调型）</v>
          </cell>
          <cell r="D1664" t="str">
            <v>m3</v>
          </cell>
        </row>
        <row r="1665">
          <cell r="C1665" t="str">
            <v>田面旋耕</v>
          </cell>
          <cell r="D1665" t="str">
            <v>公顷</v>
          </cell>
        </row>
        <row r="1666">
          <cell r="C1666" t="str">
            <v>拆除田埂</v>
          </cell>
          <cell r="D1666" t="str">
            <v>m</v>
          </cell>
        </row>
        <row r="1667">
          <cell r="C1667" t="str">
            <v>拆除田坎</v>
          </cell>
          <cell r="D1667" t="str">
            <v>m3</v>
          </cell>
        </row>
        <row r="1668">
          <cell r="C1668" t="str">
            <v>修筑田埂</v>
          </cell>
          <cell r="D1668" t="str">
            <v>m</v>
          </cell>
        </row>
        <row r="1669">
          <cell r="C1669" t="str">
            <v>筑田埂</v>
          </cell>
          <cell r="D1669" t="str">
            <v>m3</v>
          </cell>
        </row>
        <row r="1670">
          <cell r="C1670" t="str">
            <v>格田放水口</v>
          </cell>
          <cell r="D1670" t="str">
            <v>处</v>
          </cell>
        </row>
        <row r="1671">
          <cell r="C1671" t="str">
            <v>PVC-U排水管</v>
          </cell>
          <cell r="D1671" t="str">
            <v>m</v>
          </cell>
        </row>
        <row r="1672">
          <cell r="C1672" t="str">
            <v>PVC管45°接头</v>
          </cell>
          <cell r="D1672" t="str">
            <v>个</v>
          </cell>
        </row>
        <row r="1673">
          <cell r="C1673" t="str">
            <v>PVC排水管90°接头</v>
          </cell>
          <cell r="D1673" t="str">
            <v>个</v>
          </cell>
        </row>
        <row r="1674">
          <cell r="C1674" t="str">
            <v>活动接头</v>
          </cell>
          <cell r="D1674" t="str">
            <v>个</v>
          </cell>
        </row>
        <row r="1675">
          <cell r="C1675" t="str">
            <v>地型调型</v>
          </cell>
          <cell r="D1675" t="str">
            <v>亩</v>
          </cell>
        </row>
        <row r="1676">
          <cell r="C1676" t="str">
            <v>坡改梯</v>
          </cell>
          <cell r="D1676" t="str">
            <v>亩</v>
          </cell>
        </row>
        <row r="1677">
          <cell r="C1677" t="str">
            <v>清表</v>
          </cell>
          <cell r="D1677" t="str">
            <v>亩</v>
          </cell>
        </row>
        <row r="1678">
          <cell r="C1678" t="str">
            <v>表土剥离</v>
          </cell>
          <cell r="D1678" t="str">
            <v>m3</v>
          </cell>
        </row>
        <row r="1679">
          <cell r="C1679" t="str">
            <v>表土回填</v>
          </cell>
          <cell r="D1679" t="str">
            <v>m3</v>
          </cell>
        </row>
        <row r="1680">
          <cell r="C1680" t="str">
            <v>土方开挖（调型）</v>
          </cell>
          <cell r="D1680" t="str">
            <v>m3</v>
          </cell>
        </row>
        <row r="1681">
          <cell r="C1681" t="str">
            <v>土方回填（调型）</v>
          </cell>
          <cell r="D1681" t="str">
            <v>m3</v>
          </cell>
        </row>
        <row r="1682">
          <cell r="C1682" t="str">
            <v>田面旋耕</v>
          </cell>
          <cell r="D1682" t="str">
            <v>公顷</v>
          </cell>
        </row>
        <row r="1683">
          <cell r="C1683" t="str">
            <v>拆除土埂</v>
          </cell>
          <cell r="D1683" t="str">
            <v>m</v>
          </cell>
        </row>
        <row r="1684">
          <cell r="C1684" t="str">
            <v>土埂拆除</v>
          </cell>
          <cell r="D1684" t="str">
            <v>m3</v>
          </cell>
        </row>
        <row r="1685">
          <cell r="C1685" t="str">
            <v>筑土埂</v>
          </cell>
          <cell r="D1685" t="str">
            <v>m</v>
          </cell>
        </row>
        <row r="1686">
          <cell r="C1686" t="str">
            <v>土埂修筑</v>
          </cell>
          <cell r="D1686" t="str">
            <v>m3</v>
          </cell>
        </row>
        <row r="1687">
          <cell r="C1687" t="str">
            <v>背沟清理</v>
          </cell>
          <cell r="D1687" t="str">
            <v>m3</v>
          </cell>
        </row>
        <row r="1688">
          <cell r="C1688" t="str">
            <v>囤水田</v>
          </cell>
          <cell r="D1688" t="str">
            <v>口</v>
          </cell>
        </row>
        <row r="1689">
          <cell r="C1689" t="str">
            <v>土地平整</v>
          </cell>
          <cell r="D1689" t="str">
            <v>亩</v>
          </cell>
        </row>
        <row r="1690">
          <cell r="C1690" t="str">
            <v>表土剥离</v>
          </cell>
          <cell r="D1690" t="str">
            <v>m3</v>
          </cell>
        </row>
        <row r="1691">
          <cell r="C1691" t="str">
            <v>表土回填</v>
          </cell>
          <cell r="D1691" t="str">
            <v>m3</v>
          </cell>
        </row>
        <row r="1692">
          <cell r="C1692" t="str">
            <v>土方开挖（格田调型）</v>
          </cell>
          <cell r="D1692" t="str">
            <v>m3</v>
          </cell>
        </row>
        <row r="1693">
          <cell r="C1693" t="str">
            <v>土方回填（格田调型）</v>
          </cell>
          <cell r="D1693" t="str">
            <v>m3</v>
          </cell>
        </row>
        <row r="1694">
          <cell r="C1694" t="str">
            <v>田面旋耕</v>
          </cell>
          <cell r="D1694" t="str">
            <v>公顷</v>
          </cell>
        </row>
        <row r="1695">
          <cell r="C1695" t="str">
            <v>囤水田田埂</v>
          </cell>
          <cell r="D1695" t="str">
            <v>m</v>
          </cell>
        </row>
        <row r="1696">
          <cell r="C1696" t="str">
            <v>土方开挖</v>
          </cell>
          <cell r="D1696" t="str">
            <v>m3</v>
          </cell>
        </row>
        <row r="1697">
          <cell r="C1697" t="str">
            <v>土方回填夯实</v>
          </cell>
          <cell r="D1697" t="str">
            <v>m3</v>
          </cell>
        </row>
        <row r="1698">
          <cell r="C1698" t="str">
            <v>M7.5浆砌砖</v>
          </cell>
          <cell r="D1698" t="str">
            <v>m3</v>
          </cell>
        </row>
        <row r="1699">
          <cell r="C1699" t="str">
            <v>M10砂浆抹面</v>
          </cell>
          <cell r="D1699" t="str">
            <v>m2</v>
          </cell>
        </row>
        <row r="1700">
          <cell r="C1700" t="str">
            <v>下田梯步</v>
          </cell>
          <cell r="D1700" t="str">
            <v>处</v>
          </cell>
        </row>
        <row r="1701">
          <cell r="C1701" t="str">
            <v>土方开挖</v>
          </cell>
          <cell r="D1701" t="str">
            <v>m3</v>
          </cell>
        </row>
        <row r="1702">
          <cell r="C1702" t="str">
            <v>土方回填</v>
          </cell>
          <cell r="D1702" t="str">
            <v>m3</v>
          </cell>
        </row>
        <row r="1703">
          <cell r="C1703" t="str">
            <v>M7.5浆砌砖</v>
          </cell>
          <cell r="D1703" t="str">
            <v>m3</v>
          </cell>
        </row>
        <row r="1704">
          <cell r="C1704" t="str">
            <v>M10砂浆抹面</v>
          </cell>
          <cell r="D1704" t="str">
            <v>m2</v>
          </cell>
        </row>
        <row r="1705">
          <cell r="C1705" t="str">
            <v>M10砂浆抹面（立面）</v>
          </cell>
          <cell r="D1705" t="str">
            <v>m2</v>
          </cell>
        </row>
        <row r="1706">
          <cell r="C1706" t="str">
            <v>囤水田放水口</v>
          </cell>
          <cell r="D1706" t="str">
            <v>处</v>
          </cell>
        </row>
        <row r="1707">
          <cell r="C1707" t="str">
            <v>土方开挖</v>
          </cell>
          <cell r="D1707" t="str">
            <v>m3</v>
          </cell>
        </row>
        <row r="1708">
          <cell r="C1708" t="str">
            <v>土方回填</v>
          </cell>
          <cell r="D1708" t="str">
            <v>m3</v>
          </cell>
        </row>
        <row r="1709">
          <cell r="C1709" t="str">
            <v>C20现浇砼基础（含跌水）</v>
          </cell>
          <cell r="D1709" t="str">
            <v>m3</v>
          </cell>
        </row>
        <row r="1710">
          <cell r="C1710" t="str">
            <v>模板</v>
          </cell>
          <cell r="D1710" t="str">
            <v>m2</v>
          </cell>
        </row>
        <row r="1711">
          <cell r="C1711" t="str">
            <v>M7.5浆砌砖</v>
          </cell>
          <cell r="D1711" t="str">
            <v>m3</v>
          </cell>
        </row>
        <row r="1712">
          <cell r="C1712" t="str">
            <v>M10砂浆抹面</v>
          </cell>
          <cell r="D1712" t="str">
            <v>m2</v>
          </cell>
        </row>
        <row r="1713">
          <cell r="C1713" t="str">
            <v>C25砼预制盖板</v>
          </cell>
          <cell r="D1713" t="str">
            <v>m3</v>
          </cell>
        </row>
        <row r="1714">
          <cell r="C1714" t="str">
            <v>钢筋制作与安装</v>
          </cell>
          <cell r="D1714" t="str">
            <v>t</v>
          </cell>
        </row>
        <row r="1715">
          <cell r="C1715" t="str">
            <v>田间电杆围护</v>
          </cell>
          <cell r="D1715" t="str">
            <v>个</v>
          </cell>
        </row>
        <row r="1716">
          <cell r="C1716" t="str">
            <v>土方开挖</v>
          </cell>
          <cell r="D1716" t="str">
            <v>m3</v>
          </cell>
        </row>
        <row r="1717">
          <cell r="C1717" t="str">
            <v>土方回填夯实</v>
          </cell>
          <cell r="D1717" t="str">
            <v>m3</v>
          </cell>
        </row>
        <row r="1718">
          <cell r="C1718" t="str">
            <v>M7.5浆砌砖</v>
          </cell>
          <cell r="D1718" t="str">
            <v>m3</v>
          </cell>
        </row>
        <row r="1719">
          <cell r="C1719" t="str">
            <v>M10砂浆抹面</v>
          </cell>
          <cell r="D1719" t="str">
            <v>m2</v>
          </cell>
        </row>
        <row r="1720">
          <cell r="C1720" t="str">
            <v>农田地力提升工程</v>
          </cell>
        </row>
        <row r="1721">
          <cell r="C1721" t="str">
            <v>土壤培肥工程</v>
          </cell>
          <cell r="D1721" t="str">
            <v>亩</v>
          </cell>
        </row>
        <row r="1722">
          <cell r="C1722" t="str">
            <v>地力培肥</v>
          </cell>
          <cell r="D1722" t="str">
            <v>t</v>
          </cell>
        </row>
        <row r="1723">
          <cell r="C1723" t="str">
            <v>灌溉与排水工程</v>
          </cell>
        </row>
        <row r="1724">
          <cell r="C1724" t="str">
            <v>输水工程</v>
          </cell>
        </row>
        <row r="1725">
          <cell r="C1725" t="str">
            <v>新建沟渠0.8×0.8</v>
          </cell>
          <cell r="D1725" t="str">
            <v>m</v>
          </cell>
        </row>
        <row r="1726">
          <cell r="C1726" t="str">
            <v>渠体</v>
          </cell>
          <cell r="D1726" t="str">
            <v>m</v>
          </cell>
        </row>
        <row r="1727">
          <cell r="C1727" t="str">
            <v>土方开挖</v>
          </cell>
          <cell r="D1727" t="str">
            <v>m3</v>
          </cell>
        </row>
        <row r="1728">
          <cell r="C1728" t="str">
            <v>土方回填</v>
          </cell>
          <cell r="D1728" t="str">
            <v>m3</v>
          </cell>
        </row>
        <row r="1729">
          <cell r="C1729" t="str">
            <v>20cm厚C20砼底板</v>
          </cell>
          <cell r="D1729" t="str">
            <v>m3</v>
          </cell>
        </row>
        <row r="1730">
          <cell r="C1730" t="str">
            <v>模板</v>
          </cell>
          <cell r="D1730" t="str">
            <v>m2</v>
          </cell>
        </row>
        <row r="1731">
          <cell r="C1731" t="str">
            <v>泄水管Φ50PVC</v>
          </cell>
          <cell r="D1731" t="str">
            <v>m</v>
          </cell>
        </row>
        <row r="1732">
          <cell r="C1732" t="str">
            <v>M7.5浆砌砖</v>
          </cell>
          <cell r="D1732" t="str">
            <v>m3</v>
          </cell>
        </row>
        <row r="1733">
          <cell r="C1733" t="str">
            <v>M10砂浆抹面</v>
          </cell>
          <cell r="D1733" t="str">
            <v>m2</v>
          </cell>
        </row>
        <row r="1734">
          <cell r="C1734" t="str">
            <v>撑杆</v>
          </cell>
          <cell r="D1734" t="str">
            <v>个</v>
          </cell>
        </row>
        <row r="1735">
          <cell r="C1735" t="str">
            <v>C20预制砼撑杆</v>
          </cell>
          <cell r="D1735" t="str">
            <v>m3</v>
          </cell>
        </row>
        <row r="1736">
          <cell r="C1736" t="str">
            <v>钢筋制作与安装</v>
          </cell>
          <cell r="D1736" t="str">
            <v>t</v>
          </cell>
        </row>
        <row r="1737">
          <cell r="C1737" t="str">
            <v>沟盖板</v>
          </cell>
          <cell r="D1737" t="str">
            <v>个</v>
          </cell>
        </row>
        <row r="1738">
          <cell r="C1738" t="str">
            <v>预制C30钢筋砼</v>
          </cell>
          <cell r="D1738" t="str">
            <v>m3</v>
          </cell>
        </row>
        <row r="1739">
          <cell r="C1739" t="str">
            <v>钢筋制作与安装</v>
          </cell>
          <cell r="D1739" t="str">
            <v>t</v>
          </cell>
        </row>
        <row r="1740">
          <cell r="C1740" t="str">
            <v>沉砂池</v>
          </cell>
          <cell r="D1740" t="str">
            <v>处</v>
          </cell>
        </row>
        <row r="1741">
          <cell r="C1741" t="str">
            <v>土方开挖</v>
          </cell>
          <cell r="D1741" t="str">
            <v>m3</v>
          </cell>
        </row>
        <row r="1742">
          <cell r="C1742" t="str">
            <v>土方回填</v>
          </cell>
          <cell r="D1742" t="str">
            <v>m3</v>
          </cell>
        </row>
        <row r="1743">
          <cell r="C1743" t="str">
            <v>C25砼底板</v>
          </cell>
          <cell r="D1743" t="str">
            <v>m3</v>
          </cell>
        </row>
        <row r="1744">
          <cell r="C1744" t="str">
            <v>M7.5浆砌砖</v>
          </cell>
          <cell r="D1744" t="str">
            <v>m3</v>
          </cell>
        </row>
        <row r="1745">
          <cell r="C1745" t="str">
            <v>M10砂浆抹面</v>
          </cell>
          <cell r="D1745" t="str">
            <v>m2</v>
          </cell>
        </row>
        <row r="1746">
          <cell r="C1746" t="str">
            <v>模板</v>
          </cell>
          <cell r="D1746" t="str">
            <v>m2</v>
          </cell>
        </row>
        <row r="1747">
          <cell r="C1747" t="str">
            <v>渠系建筑物</v>
          </cell>
        </row>
        <row r="1748">
          <cell r="C1748" t="str">
            <v>涵管D200</v>
          </cell>
          <cell r="D1748" t="str">
            <v>处</v>
          </cell>
        </row>
        <row r="1749">
          <cell r="C1749" t="str">
            <v>土方开挖</v>
          </cell>
          <cell r="D1749" t="str">
            <v>m3</v>
          </cell>
        </row>
        <row r="1750">
          <cell r="C1750" t="str">
            <v>土方回填夯实</v>
          </cell>
          <cell r="D1750" t="str">
            <v>m3</v>
          </cell>
        </row>
        <row r="1751">
          <cell r="C1751" t="str">
            <v>C15混凝土管垫层</v>
          </cell>
          <cell r="D1751" t="str">
            <v>m3</v>
          </cell>
        </row>
        <row r="1752">
          <cell r="C1752" t="str">
            <v>M7.5浆砌砖</v>
          </cell>
          <cell r="D1752" t="str">
            <v>m3</v>
          </cell>
        </row>
        <row r="1753">
          <cell r="C1753" t="str">
            <v>M10砂浆抹面</v>
          </cell>
          <cell r="D1753" t="str">
            <v>m2</v>
          </cell>
        </row>
        <row r="1754">
          <cell r="C1754" t="str">
            <v>DN200钢筋砼管</v>
          </cell>
          <cell r="D1754" t="str">
            <v>m</v>
          </cell>
        </row>
        <row r="1755">
          <cell r="C1755" t="str">
            <v>模板</v>
          </cell>
          <cell r="D1755" t="str">
            <v>m2</v>
          </cell>
        </row>
        <row r="1756">
          <cell r="C1756" t="str">
            <v>涵管D500</v>
          </cell>
          <cell r="D1756" t="str">
            <v>处</v>
          </cell>
        </row>
        <row r="1757">
          <cell r="C1757" t="str">
            <v>土方开挖</v>
          </cell>
          <cell r="D1757" t="str">
            <v>m3</v>
          </cell>
        </row>
        <row r="1758">
          <cell r="C1758" t="str">
            <v>土方回填夯实</v>
          </cell>
          <cell r="D1758" t="str">
            <v>m3</v>
          </cell>
        </row>
        <row r="1759">
          <cell r="C1759" t="str">
            <v>C15混凝土管垫层</v>
          </cell>
          <cell r="D1759" t="str">
            <v>m3</v>
          </cell>
        </row>
        <row r="1760">
          <cell r="C1760" t="str">
            <v>M7.5浆砌砖</v>
          </cell>
          <cell r="D1760" t="str">
            <v>m3</v>
          </cell>
        </row>
        <row r="1761">
          <cell r="C1761" t="str">
            <v>M10砂浆抹面</v>
          </cell>
          <cell r="D1761" t="str">
            <v>m2</v>
          </cell>
        </row>
        <row r="1762">
          <cell r="C1762" t="str">
            <v>DN500钢筋砼管</v>
          </cell>
          <cell r="D1762" t="str">
            <v>m</v>
          </cell>
        </row>
        <row r="1763">
          <cell r="C1763" t="str">
            <v>模板</v>
          </cell>
          <cell r="D1763" t="str">
            <v>m2</v>
          </cell>
        </row>
        <row r="1764">
          <cell r="C1764" t="str">
            <v>涵管D800</v>
          </cell>
          <cell r="D1764" t="str">
            <v>处</v>
          </cell>
        </row>
        <row r="1765">
          <cell r="C1765" t="str">
            <v>土方开挖</v>
          </cell>
          <cell r="D1765" t="str">
            <v>m3</v>
          </cell>
        </row>
        <row r="1766">
          <cell r="C1766" t="str">
            <v>土方回填夯实</v>
          </cell>
          <cell r="D1766" t="str">
            <v>m3</v>
          </cell>
        </row>
        <row r="1767">
          <cell r="C1767" t="str">
            <v>C15混凝土管垫层</v>
          </cell>
          <cell r="D1767" t="str">
            <v>m3</v>
          </cell>
        </row>
        <row r="1768">
          <cell r="C1768" t="str">
            <v>M7.5浆砌砖</v>
          </cell>
          <cell r="D1768" t="str">
            <v>m3</v>
          </cell>
        </row>
        <row r="1769">
          <cell r="C1769" t="str">
            <v>M10砂浆抹面</v>
          </cell>
          <cell r="D1769" t="str">
            <v>m2</v>
          </cell>
        </row>
        <row r="1770">
          <cell r="C1770" t="str">
            <v>DN800钢筋砼管</v>
          </cell>
          <cell r="D1770" t="str">
            <v>m</v>
          </cell>
        </row>
        <row r="1771">
          <cell r="C1771" t="str">
            <v>模板</v>
          </cell>
          <cell r="D1771" t="str">
            <v>m2</v>
          </cell>
        </row>
        <row r="1772">
          <cell r="C1772" t="str">
            <v>量水尺</v>
          </cell>
          <cell r="D1772" t="str">
            <v>套</v>
          </cell>
        </row>
        <row r="1773">
          <cell r="C1773" t="str">
            <v>田间道路工程</v>
          </cell>
        </row>
        <row r="1774">
          <cell r="C1774" t="str">
            <v>机耕道</v>
          </cell>
        </row>
        <row r="1775">
          <cell r="C1775" t="str">
            <v>机耕道（3.5m宽）</v>
          </cell>
          <cell r="D1775" t="str">
            <v>m</v>
          </cell>
        </row>
        <row r="1776">
          <cell r="C1776" t="str">
            <v>土方开挖</v>
          </cell>
          <cell r="D1776" t="str">
            <v>m3</v>
          </cell>
        </row>
        <row r="1777">
          <cell r="C1777" t="str">
            <v>土方回填</v>
          </cell>
          <cell r="D1777" t="str">
            <v>m3</v>
          </cell>
        </row>
        <row r="1778">
          <cell r="C1778" t="str">
            <v>路床碾压</v>
          </cell>
          <cell r="D1778" t="str">
            <v>m2</v>
          </cell>
        </row>
        <row r="1779">
          <cell r="C1779" t="str">
            <v>15cm厚泥结石路面</v>
          </cell>
          <cell r="D1779" t="str">
            <v>m2</v>
          </cell>
        </row>
        <row r="1780">
          <cell r="C1780" t="str">
            <v>土路肩</v>
          </cell>
          <cell r="D1780" t="str">
            <v>m3</v>
          </cell>
        </row>
        <row r="1781">
          <cell r="C1781" t="str">
            <v>土质边沟</v>
          </cell>
          <cell r="D1781" t="str">
            <v>m3</v>
          </cell>
        </row>
        <row r="1782">
          <cell r="C1782" t="str">
            <v>道路接口</v>
          </cell>
          <cell r="D1782" t="str">
            <v>处</v>
          </cell>
        </row>
        <row r="1783">
          <cell r="C1783" t="str">
            <v>土方开挖</v>
          </cell>
          <cell r="D1783" t="str">
            <v>m3</v>
          </cell>
        </row>
        <row r="1784">
          <cell r="C1784" t="str">
            <v>土方回填</v>
          </cell>
          <cell r="D1784" t="str">
            <v>m3</v>
          </cell>
        </row>
        <row r="1785">
          <cell r="C1785" t="str">
            <v>路床碾压</v>
          </cell>
          <cell r="D1785" t="str">
            <v>m2</v>
          </cell>
        </row>
        <row r="1786">
          <cell r="C1786" t="str">
            <v>15cm厚泥结石路面</v>
          </cell>
          <cell r="D1786" t="str">
            <v>m2</v>
          </cell>
        </row>
        <row r="1787">
          <cell r="C1787" t="str">
            <v>弯道加宽</v>
          </cell>
          <cell r="D1787" t="str">
            <v>处</v>
          </cell>
        </row>
        <row r="1788">
          <cell r="C1788" t="str">
            <v>土方开挖</v>
          </cell>
          <cell r="D1788" t="str">
            <v>m3</v>
          </cell>
        </row>
        <row r="1789">
          <cell r="C1789" t="str">
            <v>土方回填</v>
          </cell>
          <cell r="D1789" t="str">
            <v>m3</v>
          </cell>
        </row>
        <row r="1790">
          <cell r="C1790" t="str">
            <v>路床碾压</v>
          </cell>
          <cell r="D1790" t="str">
            <v>m2</v>
          </cell>
        </row>
        <row r="1791">
          <cell r="C1791" t="str">
            <v>15cm厚泥结石路面</v>
          </cell>
          <cell r="D1791" t="str">
            <v>m2</v>
          </cell>
        </row>
        <row r="1792">
          <cell r="C1792" t="str">
            <v>错车道</v>
          </cell>
          <cell r="D1792" t="str">
            <v>处</v>
          </cell>
        </row>
        <row r="1793">
          <cell r="C1793" t="str">
            <v>土方开挖</v>
          </cell>
          <cell r="D1793" t="str">
            <v>m3</v>
          </cell>
        </row>
        <row r="1794">
          <cell r="C1794" t="str">
            <v>土方回填</v>
          </cell>
          <cell r="D1794" t="str">
            <v>m3</v>
          </cell>
        </row>
        <row r="1795">
          <cell r="C1795" t="str">
            <v>路床碾压</v>
          </cell>
          <cell r="D1795" t="str">
            <v>m2</v>
          </cell>
        </row>
        <row r="1796">
          <cell r="C1796" t="str">
            <v>15cm厚泥结石路面</v>
          </cell>
          <cell r="D1796" t="str">
            <v>m2</v>
          </cell>
        </row>
        <row r="1797">
          <cell r="C1797" t="str">
            <v>下田坡道</v>
          </cell>
          <cell r="D1797" t="str">
            <v>处</v>
          </cell>
        </row>
        <row r="1798">
          <cell r="C1798" t="str">
            <v>土方开挖</v>
          </cell>
          <cell r="D1798" t="str">
            <v>m3</v>
          </cell>
        </row>
        <row r="1799">
          <cell r="C1799" t="str">
            <v>土方回填夯实</v>
          </cell>
          <cell r="D1799" t="str">
            <v>m3</v>
          </cell>
        </row>
        <row r="1800">
          <cell r="C1800" t="str">
            <v>科技推广措施</v>
          </cell>
        </row>
        <row r="1801">
          <cell r="C1801" t="str">
            <v>耕地质量监测</v>
          </cell>
          <cell r="D1801" t="str">
            <v>处</v>
          </cell>
        </row>
        <row r="1802">
          <cell r="C1802" t="str">
            <v>其他工程</v>
          </cell>
        </row>
        <row r="1803">
          <cell r="C1803" t="str">
            <v>标识牌</v>
          </cell>
        </row>
        <row r="1804">
          <cell r="C1804" t="str">
            <v>标识牌</v>
          </cell>
          <cell r="D1804" t="str">
            <v>个</v>
          </cell>
        </row>
        <row r="1805">
          <cell r="C1805" t="str">
            <v>警示牌</v>
          </cell>
        </row>
        <row r="1806">
          <cell r="C1806" t="str">
            <v>警示牌</v>
          </cell>
          <cell r="D1806" t="str">
            <v>个</v>
          </cell>
        </row>
        <row r="1807">
          <cell r="C1807" t="str">
            <v>太子村</v>
          </cell>
        </row>
        <row r="1808">
          <cell r="C1808" t="str">
            <v>田块整治工程 </v>
          </cell>
        </row>
        <row r="1809">
          <cell r="C1809" t="str">
            <v>田型调型</v>
          </cell>
          <cell r="D1809" t="str">
            <v>亩</v>
          </cell>
        </row>
        <row r="1810">
          <cell r="C1810" t="str">
            <v>格田整理</v>
          </cell>
          <cell r="D1810" t="str">
            <v>亩</v>
          </cell>
        </row>
        <row r="1811">
          <cell r="C1811" t="str">
            <v>表土剥离</v>
          </cell>
          <cell r="D1811" t="str">
            <v>m3</v>
          </cell>
        </row>
        <row r="1812">
          <cell r="C1812" t="str">
            <v>表土回填</v>
          </cell>
          <cell r="D1812" t="str">
            <v>m3</v>
          </cell>
        </row>
        <row r="1813">
          <cell r="C1813" t="str">
            <v>犁底层重构</v>
          </cell>
          <cell r="D1813" t="str">
            <v>m3</v>
          </cell>
        </row>
        <row r="1814">
          <cell r="C1814" t="str">
            <v>土方开挖（格田调型）</v>
          </cell>
          <cell r="D1814" t="str">
            <v>m3</v>
          </cell>
        </row>
        <row r="1815">
          <cell r="C1815" t="str">
            <v>土方回填（格田调型）</v>
          </cell>
          <cell r="D1815" t="str">
            <v>m3</v>
          </cell>
        </row>
        <row r="1816">
          <cell r="C1816" t="str">
            <v>田面旋耕</v>
          </cell>
          <cell r="D1816" t="str">
            <v>公顷</v>
          </cell>
        </row>
        <row r="1817">
          <cell r="C1817" t="str">
            <v>拆除田埂</v>
          </cell>
          <cell r="D1817" t="str">
            <v>m</v>
          </cell>
        </row>
        <row r="1818">
          <cell r="C1818" t="str">
            <v>拆除田坎</v>
          </cell>
          <cell r="D1818" t="str">
            <v>m3</v>
          </cell>
        </row>
        <row r="1819">
          <cell r="C1819" t="str">
            <v>修筑田埂</v>
          </cell>
          <cell r="D1819" t="str">
            <v>m</v>
          </cell>
        </row>
        <row r="1820">
          <cell r="C1820" t="str">
            <v>筑田埂</v>
          </cell>
          <cell r="D1820" t="str">
            <v>m3</v>
          </cell>
        </row>
        <row r="1821">
          <cell r="C1821" t="str">
            <v>格田放水口</v>
          </cell>
          <cell r="D1821" t="str">
            <v>处</v>
          </cell>
        </row>
        <row r="1822">
          <cell r="C1822" t="str">
            <v>PVC-U排水管</v>
          </cell>
          <cell r="D1822" t="str">
            <v>m</v>
          </cell>
        </row>
        <row r="1823">
          <cell r="C1823" t="str">
            <v>PVC管45°接头</v>
          </cell>
          <cell r="D1823" t="str">
            <v>个</v>
          </cell>
        </row>
        <row r="1824">
          <cell r="C1824" t="str">
            <v>PVC排水管90°接头</v>
          </cell>
          <cell r="D1824" t="str">
            <v>个</v>
          </cell>
        </row>
        <row r="1825">
          <cell r="C1825" t="str">
            <v>活动接头</v>
          </cell>
          <cell r="D1825" t="str">
            <v>个</v>
          </cell>
        </row>
        <row r="1826">
          <cell r="C1826" t="str">
            <v>地型调型</v>
          </cell>
          <cell r="D1826" t="str">
            <v>亩</v>
          </cell>
        </row>
        <row r="1827">
          <cell r="C1827" t="str">
            <v>坡改梯</v>
          </cell>
          <cell r="D1827" t="str">
            <v>亩</v>
          </cell>
        </row>
        <row r="1828">
          <cell r="C1828" t="str">
            <v>清表</v>
          </cell>
          <cell r="D1828" t="str">
            <v>亩</v>
          </cell>
        </row>
        <row r="1829">
          <cell r="C1829" t="str">
            <v>表土剥离</v>
          </cell>
          <cell r="D1829" t="str">
            <v>m3</v>
          </cell>
        </row>
        <row r="1830">
          <cell r="C1830" t="str">
            <v>表土回填</v>
          </cell>
          <cell r="D1830" t="str">
            <v>m3</v>
          </cell>
        </row>
        <row r="1831">
          <cell r="C1831" t="str">
            <v>土方开挖（调型）</v>
          </cell>
          <cell r="D1831" t="str">
            <v>m3</v>
          </cell>
        </row>
        <row r="1832">
          <cell r="C1832" t="str">
            <v>土方回填（调型）</v>
          </cell>
          <cell r="D1832" t="str">
            <v>m3</v>
          </cell>
        </row>
        <row r="1833">
          <cell r="C1833" t="str">
            <v>田面旋耕</v>
          </cell>
          <cell r="D1833" t="str">
            <v>公顷</v>
          </cell>
        </row>
        <row r="1834">
          <cell r="C1834" t="str">
            <v>拆除土埂</v>
          </cell>
          <cell r="D1834" t="str">
            <v>m</v>
          </cell>
        </row>
        <row r="1835">
          <cell r="C1835" t="str">
            <v>土埂拆除</v>
          </cell>
          <cell r="D1835" t="str">
            <v>m3</v>
          </cell>
        </row>
        <row r="1836">
          <cell r="C1836" t="str">
            <v>筑土埂</v>
          </cell>
          <cell r="D1836" t="str">
            <v>m</v>
          </cell>
        </row>
        <row r="1837">
          <cell r="C1837" t="str">
            <v>土埂修筑</v>
          </cell>
          <cell r="D1837" t="str">
            <v>m3</v>
          </cell>
        </row>
        <row r="1838">
          <cell r="C1838" t="str">
            <v>背沟清理</v>
          </cell>
          <cell r="D1838" t="str">
            <v>m3</v>
          </cell>
        </row>
        <row r="1839">
          <cell r="C1839" t="str">
            <v>囤水田</v>
          </cell>
          <cell r="D1839" t="str">
            <v>口</v>
          </cell>
        </row>
        <row r="1840">
          <cell r="C1840" t="str">
            <v>土地平整</v>
          </cell>
          <cell r="D1840" t="str">
            <v>亩</v>
          </cell>
        </row>
        <row r="1841">
          <cell r="C1841" t="str">
            <v>表土剥离</v>
          </cell>
          <cell r="D1841" t="str">
            <v>m3</v>
          </cell>
        </row>
        <row r="1842">
          <cell r="C1842" t="str">
            <v>表土回填</v>
          </cell>
          <cell r="D1842" t="str">
            <v>m3</v>
          </cell>
        </row>
        <row r="1843">
          <cell r="C1843" t="str">
            <v>土方开挖（格田调型）</v>
          </cell>
          <cell r="D1843" t="str">
            <v>m3</v>
          </cell>
        </row>
        <row r="1844">
          <cell r="C1844" t="str">
            <v>土方回填（格田调型）</v>
          </cell>
          <cell r="D1844" t="str">
            <v>m3</v>
          </cell>
        </row>
        <row r="1845">
          <cell r="C1845" t="str">
            <v>田面旋耕</v>
          </cell>
          <cell r="D1845" t="str">
            <v>公顷</v>
          </cell>
        </row>
        <row r="1846">
          <cell r="C1846" t="str">
            <v>囤水田田埂</v>
          </cell>
          <cell r="D1846" t="str">
            <v>m</v>
          </cell>
        </row>
        <row r="1847">
          <cell r="C1847" t="str">
            <v>土方开挖</v>
          </cell>
          <cell r="D1847" t="str">
            <v>m3</v>
          </cell>
        </row>
        <row r="1848">
          <cell r="C1848" t="str">
            <v>土方回填夯实</v>
          </cell>
          <cell r="D1848" t="str">
            <v>m3</v>
          </cell>
        </row>
        <row r="1849">
          <cell r="C1849" t="str">
            <v>M7.5浆砌砖</v>
          </cell>
          <cell r="D1849" t="str">
            <v>m3</v>
          </cell>
        </row>
        <row r="1850">
          <cell r="C1850" t="str">
            <v>M10砂浆抹面</v>
          </cell>
          <cell r="D1850" t="str">
            <v>m2</v>
          </cell>
        </row>
        <row r="1851">
          <cell r="C1851" t="str">
            <v>下田梯步</v>
          </cell>
          <cell r="D1851" t="str">
            <v>处</v>
          </cell>
        </row>
        <row r="1852">
          <cell r="C1852" t="str">
            <v>土方开挖</v>
          </cell>
          <cell r="D1852" t="str">
            <v>m3</v>
          </cell>
        </row>
        <row r="1853">
          <cell r="C1853" t="str">
            <v>土方回填</v>
          </cell>
          <cell r="D1853" t="str">
            <v>m3</v>
          </cell>
        </row>
        <row r="1854">
          <cell r="C1854" t="str">
            <v>M7.5浆砌砖</v>
          </cell>
          <cell r="D1854" t="str">
            <v>m3</v>
          </cell>
        </row>
        <row r="1855">
          <cell r="C1855" t="str">
            <v>M10砂浆抹面</v>
          </cell>
          <cell r="D1855" t="str">
            <v>m2</v>
          </cell>
        </row>
        <row r="1856">
          <cell r="C1856" t="str">
            <v>M10砂浆抹面（立面）</v>
          </cell>
          <cell r="D1856" t="str">
            <v>m2</v>
          </cell>
        </row>
        <row r="1857">
          <cell r="C1857" t="str">
            <v>囤水田放水口</v>
          </cell>
          <cell r="D1857" t="str">
            <v>处</v>
          </cell>
        </row>
        <row r="1858">
          <cell r="C1858" t="str">
            <v>土方开挖</v>
          </cell>
          <cell r="D1858" t="str">
            <v>m3</v>
          </cell>
        </row>
        <row r="1859">
          <cell r="C1859" t="str">
            <v>土方回填</v>
          </cell>
          <cell r="D1859" t="str">
            <v>m3</v>
          </cell>
        </row>
        <row r="1860">
          <cell r="C1860" t="str">
            <v>C20现浇砼基础（含跌水）</v>
          </cell>
          <cell r="D1860" t="str">
            <v>m3</v>
          </cell>
        </row>
        <row r="1861">
          <cell r="C1861" t="str">
            <v>模板</v>
          </cell>
          <cell r="D1861" t="str">
            <v>m2</v>
          </cell>
        </row>
        <row r="1862">
          <cell r="C1862" t="str">
            <v>M7.5浆砌砖</v>
          </cell>
          <cell r="D1862" t="str">
            <v>m3</v>
          </cell>
        </row>
        <row r="1863">
          <cell r="C1863" t="str">
            <v>M10砂浆抹面</v>
          </cell>
          <cell r="D1863" t="str">
            <v>m2</v>
          </cell>
        </row>
        <row r="1864">
          <cell r="C1864" t="str">
            <v>C25砼预制盖板</v>
          </cell>
          <cell r="D1864" t="str">
            <v>m3</v>
          </cell>
        </row>
        <row r="1865">
          <cell r="C1865" t="str">
            <v>钢筋制作与安装</v>
          </cell>
          <cell r="D1865" t="str">
            <v>t</v>
          </cell>
        </row>
        <row r="1866">
          <cell r="C1866" t="str">
            <v>田间电杆围护</v>
          </cell>
          <cell r="D1866" t="str">
            <v>个</v>
          </cell>
        </row>
        <row r="1867">
          <cell r="C1867" t="str">
            <v>土方开挖</v>
          </cell>
          <cell r="D1867" t="str">
            <v>m3</v>
          </cell>
        </row>
        <row r="1868">
          <cell r="C1868" t="str">
            <v>土方回填夯实</v>
          </cell>
          <cell r="D1868" t="str">
            <v>m3</v>
          </cell>
        </row>
        <row r="1869">
          <cell r="C1869" t="str">
            <v>M7.5浆砌砖</v>
          </cell>
          <cell r="D1869" t="str">
            <v>m3</v>
          </cell>
        </row>
        <row r="1870">
          <cell r="C1870" t="str">
            <v>M10砂浆抹面</v>
          </cell>
          <cell r="D1870" t="str">
            <v>m2</v>
          </cell>
        </row>
        <row r="1871">
          <cell r="C1871" t="str">
            <v>农田地力提升工程</v>
          </cell>
        </row>
        <row r="1872">
          <cell r="C1872" t="str">
            <v>土壤培肥工程</v>
          </cell>
          <cell r="D1872" t="str">
            <v>亩</v>
          </cell>
        </row>
        <row r="1873">
          <cell r="C1873" t="str">
            <v>地力培肥</v>
          </cell>
          <cell r="D1873" t="str">
            <v>t</v>
          </cell>
        </row>
        <row r="1874">
          <cell r="C1874" t="str">
            <v>灌溉与排水工程</v>
          </cell>
        </row>
        <row r="1875">
          <cell r="C1875" t="str">
            <v>输水工程</v>
          </cell>
        </row>
        <row r="1876">
          <cell r="C1876" t="str">
            <v>新建沟渠0.8×0.8</v>
          </cell>
          <cell r="D1876" t="str">
            <v>m</v>
          </cell>
        </row>
        <row r="1877">
          <cell r="C1877" t="str">
            <v>渠体</v>
          </cell>
          <cell r="D1877" t="str">
            <v>m</v>
          </cell>
        </row>
        <row r="1878">
          <cell r="C1878" t="str">
            <v>土方开挖</v>
          </cell>
          <cell r="D1878" t="str">
            <v>m3</v>
          </cell>
        </row>
        <row r="1879">
          <cell r="C1879" t="str">
            <v>土方回填</v>
          </cell>
          <cell r="D1879" t="str">
            <v>m3</v>
          </cell>
        </row>
        <row r="1880">
          <cell r="C1880" t="str">
            <v>20cm厚C20砼底板</v>
          </cell>
          <cell r="D1880" t="str">
            <v>m3</v>
          </cell>
        </row>
        <row r="1881">
          <cell r="C1881" t="str">
            <v>模板</v>
          </cell>
          <cell r="D1881" t="str">
            <v>m2</v>
          </cell>
        </row>
        <row r="1882">
          <cell r="C1882" t="str">
            <v>泄水管Φ50PVC</v>
          </cell>
          <cell r="D1882" t="str">
            <v>m</v>
          </cell>
        </row>
        <row r="1883">
          <cell r="C1883" t="str">
            <v>M7.5浆砌砖</v>
          </cell>
          <cell r="D1883" t="str">
            <v>m3</v>
          </cell>
        </row>
        <row r="1884">
          <cell r="C1884" t="str">
            <v>M10砂浆抹面</v>
          </cell>
          <cell r="D1884" t="str">
            <v>m2</v>
          </cell>
        </row>
        <row r="1885">
          <cell r="C1885" t="str">
            <v>撑杆</v>
          </cell>
          <cell r="D1885" t="str">
            <v>个</v>
          </cell>
        </row>
        <row r="1886">
          <cell r="C1886" t="str">
            <v>C20预制砼撑杆</v>
          </cell>
          <cell r="D1886" t="str">
            <v>m3</v>
          </cell>
        </row>
        <row r="1887">
          <cell r="C1887" t="str">
            <v>钢筋制作与安装</v>
          </cell>
          <cell r="D1887" t="str">
            <v>t</v>
          </cell>
        </row>
        <row r="1888">
          <cell r="C1888" t="str">
            <v>沟盖板</v>
          </cell>
          <cell r="D1888" t="str">
            <v>个</v>
          </cell>
        </row>
        <row r="1889">
          <cell r="C1889" t="str">
            <v>预制C30钢筋砼</v>
          </cell>
          <cell r="D1889" t="str">
            <v>m3</v>
          </cell>
        </row>
        <row r="1890">
          <cell r="C1890" t="str">
            <v>钢筋制作与安装</v>
          </cell>
          <cell r="D1890" t="str">
            <v>t</v>
          </cell>
        </row>
        <row r="1891">
          <cell r="C1891" t="str">
            <v>沉砂池</v>
          </cell>
          <cell r="D1891" t="str">
            <v>处</v>
          </cell>
        </row>
        <row r="1892">
          <cell r="C1892" t="str">
            <v>土方开挖</v>
          </cell>
          <cell r="D1892" t="str">
            <v>m3</v>
          </cell>
        </row>
        <row r="1893">
          <cell r="C1893" t="str">
            <v>土方回填</v>
          </cell>
          <cell r="D1893" t="str">
            <v>m3</v>
          </cell>
        </row>
        <row r="1894">
          <cell r="C1894" t="str">
            <v>C25砼底板</v>
          </cell>
          <cell r="D1894" t="str">
            <v>m3</v>
          </cell>
        </row>
        <row r="1895">
          <cell r="C1895" t="str">
            <v>M7.5浆砌砖</v>
          </cell>
          <cell r="D1895" t="str">
            <v>m3</v>
          </cell>
        </row>
        <row r="1896">
          <cell r="C1896" t="str">
            <v>M10砂浆抹面</v>
          </cell>
          <cell r="D1896" t="str">
            <v>m2</v>
          </cell>
        </row>
        <row r="1897">
          <cell r="C1897" t="str">
            <v>模板</v>
          </cell>
          <cell r="D1897" t="str">
            <v>m2</v>
          </cell>
        </row>
        <row r="1898">
          <cell r="C1898" t="str">
            <v>小型水源工程</v>
          </cell>
        </row>
        <row r="1899">
          <cell r="C1899" t="str">
            <v>整治山坪塘</v>
          </cell>
          <cell r="D1899" t="str">
            <v>座</v>
          </cell>
        </row>
        <row r="1900">
          <cell r="C1900" t="str">
            <v>上游坝坡</v>
          </cell>
        </row>
        <row r="1901">
          <cell r="C1901" t="str">
            <v>清淤</v>
          </cell>
          <cell r="D1901" t="str">
            <v>m3</v>
          </cell>
        </row>
        <row r="1902">
          <cell r="C1902" t="str">
            <v>土方开挖</v>
          </cell>
          <cell r="D1902" t="str">
            <v>m3</v>
          </cell>
        </row>
        <row r="1903">
          <cell r="C1903" t="str">
            <v>土方回填夯实</v>
          </cell>
          <cell r="D1903" t="str">
            <v>m3</v>
          </cell>
        </row>
        <row r="1904">
          <cell r="C1904" t="str">
            <v>C20砼基础</v>
          </cell>
          <cell r="D1904" t="str">
            <v>m3</v>
          </cell>
        </row>
        <row r="1905">
          <cell r="C1905" t="str">
            <v>模板</v>
          </cell>
          <cell r="D1905" t="str">
            <v>m2</v>
          </cell>
        </row>
        <row r="1906">
          <cell r="C1906" t="str">
            <v>C20砼护坡</v>
          </cell>
          <cell r="D1906" t="str">
            <v>m3</v>
          </cell>
        </row>
        <row r="1907">
          <cell r="C1907" t="str">
            <v>泥结碎石路面</v>
          </cell>
          <cell r="D1907" t="str">
            <v>m2</v>
          </cell>
        </row>
        <row r="1908">
          <cell r="C1908" t="str">
            <v>沥青木板伸缩缝</v>
          </cell>
          <cell r="D1908" t="str">
            <v>m2</v>
          </cell>
        </row>
        <row r="1909">
          <cell r="C1909" t="str">
            <v>C20砼压顶</v>
          </cell>
          <cell r="D1909" t="str">
            <v>m3</v>
          </cell>
        </row>
        <row r="1910">
          <cell r="C1910" t="str">
            <v>下游坝坡</v>
          </cell>
        </row>
        <row r="1911">
          <cell r="C1911" t="str">
            <v>土方开挖</v>
          </cell>
          <cell r="D1911" t="str">
            <v>m3</v>
          </cell>
        </row>
        <row r="1912">
          <cell r="C1912" t="str">
            <v>土方回填夯实</v>
          </cell>
          <cell r="D1912" t="str">
            <v>m3</v>
          </cell>
        </row>
        <row r="1913">
          <cell r="C1913" t="str">
            <v>C20砼压顶</v>
          </cell>
          <cell r="D1913" t="str">
            <v>m3</v>
          </cell>
        </row>
        <row r="1914">
          <cell r="C1914" t="str">
            <v>溢洪道</v>
          </cell>
        </row>
        <row r="1915">
          <cell r="C1915" t="str">
            <v>土方开挖</v>
          </cell>
          <cell r="D1915" t="str">
            <v>m3</v>
          </cell>
        </row>
        <row r="1916">
          <cell r="C1916" t="str">
            <v>土方回填夯实</v>
          </cell>
          <cell r="D1916" t="str">
            <v>m3</v>
          </cell>
        </row>
        <row r="1917">
          <cell r="C1917" t="str">
            <v>预制C30钢筋砼</v>
          </cell>
          <cell r="D1917" t="str">
            <v>m3</v>
          </cell>
        </row>
        <row r="1918">
          <cell r="C1918" t="str">
            <v>现浇C20砼溢洪道</v>
          </cell>
          <cell r="D1918" t="str">
            <v>m3</v>
          </cell>
        </row>
        <row r="1919">
          <cell r="C1919" t="str">
            <v>现浇C20砼消力池</v>
          </cell>
          <cell r="D1919" t="str">
            <v>m3</v>
          </cell>
        </row>
        <row r="1920">
          <cell r="C1920" t="str">
            <v>模板</v>
          </cell>
          <cell r="D1920" t="str">
            <v>m2</v>
          </cell>
        </row>
        <row r="1921">
          <cell r="C1921" t="str">
            <v>钢筋制作与安装</v>
          </cell>
          <cell r="D1921" t="str">
            <v>t</v>
          </cell>
        </row>
        <row r="1922">
          <cell r="C1922" t="str">
            <v>PEφ160放水管</v>
          </cell>
          <cell r="D1922" t="str">
            <v>m</v>
          </cell>
        </row>
        <row r="1923">
          <cell r="C1923" t="str">
            <v>放水闸阀</v>
          </cell>
          <cell r="D1923" t="str">
            <v>个</v>
          </cell>
        </row>
        <row r="1924">
          <cell r="C1924" t="str">
            <v>放水管防水处理</v>
          </cell>
          <cell r="D1924" t="str">
            <v>m2</v>
          </cell>
        </row>
        <row r="1925">
          <cell r="C1925" t="str">
            <v>20cm现浇C20砼渠道</v>
          </cell>
          <cell r="D1925" t="str">
            <v>m3</v>
          </cell>
        </row>
        <row r="1926">
          <cell r="C1926" t="str">
            <v>下塘梯步</v>
          </cell>
        </row>
        <row r="1927">
          <cell r="C1927" t="str">
            <v>C30现浇砼梯步</v>
          </cell>
          <cell r="D1927" t="str">
            <v>m3</v>
          </cell>
        </row>
        <row r="1928">
          <cell r="C1928" t="str">
            <v>模板</v>
          </cell>
          <cell r="D1928" t="str">
            <v>m2</v>
          </cell>
        </row>
        <row r="1929">
          <cell r="C1929" t="str">
            <v>预制C25钢筋砼盖板</v>
          </cell>
          <cell r="D1929" t="str">
            <v>m3</v>
          </cell>
        </row>
        <row r="1930">
          <cell r="C1930" t="str">
            <v>现浇C20取水平台</v>
          </cell>
          <cell r="D1930" t="str">
            <v>m3</v>
          </cell>
        </row>
        <row r="1931">
          <cell r="C1931" t="str">
            <v>钢筋制作与安装</v>
          </cell>
          <cell r="D1931" t="str">
            <v>t</v>
          </cell>
        </row>
        <row r="1932">
          <cell r="C1932" t="str">
            <v>栏杆</v>
          </cell>
        </row>
        <row r="1933">
          <cell r="C1933" t="str">
            <v>不锈钢防护拦</v>
          </cell>
          <cell r="D1933" t="str">
            <v>m</v>
          </cell>
        </row>
        <row r="1934">
          <cell r="C1934" t="str">
            <v>100m³蓄水池</v>
          </cell>
          <cell r="D1934" t="str">
            <v>座</v>
          </cell>
        </row>
        <row r="1935">
          <cell r="C1935" t="str">
            <v>土方开挖(蓄水池)</v>
          </cell>
          <cell r="D1935" t="str">
            <v>m3</v>
          </cell>
        </row>
        <row r="1936">
          <cell r="C1936" t="str">
            <v>石方开挖(蓄水池)</v>
          </cell>
          <cell r="D1936" t="str">
            <v>m3</v>
          </cell>
        </row>
        <row r="1937">
          <cell r="C1937" t="str">
            <v>土方回填夯实</v>
          </cell>
          <cell r="D1937" t="str">
            <v>m3</v>
          </cell>
        </row>
        <row r="1938">
          <cell r="C1938" t="str">
            <v>C20混凝土垫层</v>
          </cell>
          <cell r="D1938" t="str">
            <v>m3</v>
          </cell>
        </row>
        <row r="1939">
          <cell r="C1939" t="str">
            <v>C25钢筋混凝土底板</v>
          </cell>
          <cell r="D1939" t="str">
            <v>m3</v>
          </cell>
        </row>
        <row r="1940">
          <cell r="C1940" t="str">
            <v>M7.5浆砌砖池壁</v>
          </cell>
          <cell r="D1940" t="str">
            <v>m3</v>
          </cell>
        </row>
        <row r="1941">
          <cell r="C1941" t="str">
            <v>M7.5浆砌砖护栏</v>
          </cell>
          <cell r="D1941" t="str">
            <v>m3</v>
          </cell>
        </row>
        <row r="1942">
          <cell r="C1942" t="str">
            <v>现浇C20砼梯步</v>
          </cell>
          <cell r="D1942" t="str">
            <v>m3</v>
          </cell>
        </row>
        <row r="1943">
          <cell r="C1943" t="str">
            <v>现浇C20砼配套排水沟、沉沙池</v>
          </cell>
          <cell r="D1943" t="str">
            <v>m3</v>
          </cell>
        </row>
        <row r="1944">
          <cell r="C1944" t="str">
            <v>模板</v>
          </cell>
          <cell r="D1944" t="str">
            <v>m2</v>
          </cell>
        </row>
        <row r="1945">
          <cell r="C1945" t="str">
            <v>M10砂浆抹面</v>
          </cell>
          <cell r="D1945" t="str">
            <v>m2</v>
          </cell>
        </row>
        <row r="1946">
          <cell r="C1946" t="str">
            <v>不锈钢防护门</v>
          </cell>
          <cell r="D1946" t="str">
            <v>扇</v>
          </cell>
        </row>
        <row r="1947">
          <cell r="C1947" t="str">
            <v>钢筋制作与安装</v>
          </cell>
          <cell r="D1947" t="str">
            <v>t</v>
          </cell>
        </row>
        <row r="1948">
          <cell r="C1948" t="str">
            <v>DN75PPR管</v>
          </cell>
          <cell r="D1948" t="str">
            <v>m</v>
          </cell>
        </row>
        <row r="1949">
          <cell r="C1949" t="str">
            <v>DN75闸阀</v>
          </cell>
          <cell r="D1949" t="str">
            <v>个</v>
          </cell>
        </row>
        <row r="1950">
          <cell r="C1950" t="str">
            <v>泵站</v>
          </cell>
        </row>
        <row r="1951">
          <cell r="C1951" t="str">
            <v>提灌站（泵房）</v>
          </cell>
          <cell r="D1951" t="str">
            <v>座</v>
          </cell>
        </row>
        <row r="1952">
          <cell r="C1952" t="str">
            <v>泵房</v>
          </cell>
          <cell r="D1952" t="str">
            <v>m2</v>
          </cell>
        </row>
        <row r="1953">
          <cell r="C1953" t="str">
            <v>管道工程</v>
          </cell>
        </row>
        <row r="1954">
          <cell r="C1954" t="str">
            <v>PE管（200mm)</v>
          </cell>
          <cell r="D1954" t="str">
            <v>m</v>
          </cell>
        </row>
        <row r="1955">
          <cell r="C1955" t="str">
            <v>沟槽土方开挖</v>
          </cell>
          <cell r="D1955" t="str">
            <v>m3</v>
          </cell>
        </row>
        <row r="1956">
          <cell r="C1956" t="str">
            <v>土方回填</v>
          </cell>
          <cell r="D1956" t="str">
            <v>m3</v>
          </cell>
        </row>
        <row r="1957">
          <cell r="C1957" t="str">
            <v>管道附属设施</v>
          </cell>
        </row>
        <row r="1958">
          <cell r="C1958" t="str">
            <v>闸阀井（砖砌）</v>
          </cell>
          <cell r="D1958" t="str">
            <v>个</v>
          </cell>
        </row>
        <row r="1959">
          <cell r="C1959" t="str">
            <v>土方开挖</v>
          </cell>
          <cell r="D1959" t="str">
            <v>m</v>
          </cell>
        </row>
        <row r="1960">
          <cell r="C1960" t="str">
            <v>土方回填</v>
          </cell>
          <cell r="D1960" t="str">
            <v>m</v>
          </cell>
        </row>
        <row r="1961">
          <cell r="C1961" t="str">
            <v>现浇C20砼</v>
          </cell>
          <cell r="D1961" t="str">
            <v>m3</v>
          </cell>
        </row>
        <row r="1962">
          <cell r="C1962" t="str">
            <v>M7.5浆砌砖</v>
          </cell>
          <cell r="D1962" t="str">
            <v>m3</v>
          </cell>
        </row>
        <row r="1963">
          <cell r="C1963" t="str">
            <v>预制C25钢筋砼盖板</v>
          </cell>
          <cell r="D1963" t="str">
            <v>m3</v>
          </cell>
        </row>
        <row r="1964">
          <cell r="C1964" t="str">
            <v>钢筋制作与安装</v>
          </cell>
          <cell r="D1964" t="str">
            <v>t</v>
          </cell>
        </row>
        <row r="1965">
          <cell r="C1965" t="str">
            <v>模板</v>
          </cell>
          <cell r="D1965" t="str">
            <v>m2</v>
          </cell>
        </row>
        <row r="1966">
          <cell r="C1966" t="str">
            <v>闸阀井（预制）</v>
          </cell>
          <cell r="D1966" t="str">
            <v>个</v>
          </cell>
        </row>
        <row r="1967">
          <cell r="C1967" t="str">
            <v>土方开挖</v>
          </cell>
          <cell r="D1967" t="str">
            <v>m</v>
          </cell>
        </row>
        <row r="1968">
          <cell r="C1968" t="str">
            <v>土方回填</v>
          </cell>
          <cell r="D1968" t="str">
            <v>m</v>
          </cell>
        </row>
        <row r="1969">
          <cell r="C1969" t="str">
            <v>现浇C20砼</v>
          </cell>
          <cell r="D1969" t="str">
            <v>m3</v>
          </cell>
        </row>
        <row r="1970">
          <cell r="C1970" t="str">
            <v>模板</v>
          </cell>
          <cell r="D1970" t="str">
            <v>m2</v>
          </cell>
        </row>
        <row r="1971">
          <cell r="C1971" t="str">
            <v>预制闸阀井安装</v>
          </cell>
          <cell r="D1971" t="str">
            <v>个</v>
          </cell>
        </row>
        <row r="1972">
          <cell r="C1972" t="str">
            <v>树脂井盖安装</v>
          </cell>
          <cell r="D1972" t="str">
            <v>个</v>
          </cell>
        </row>
        <row r="1973">
          <cell r="C1973" t="str">
            <v>镇墩</v>
          </cell>
          <cell r="D1973" t="str">
            <v>个</v>
          </cell>
        </row>
        <row r="1974">
          <cell r="C1974" t="str">
            <v>墩</v>
          </cell>
          <cell r="D1974" t="str">
            <v>m3</v>
          </cell>
        </row>
        <row r="1975">
          <cell r="C1975" t="str">
            <v>管道过路</v>
          </cell>
          <cell r="D1975" t="str">
            <v>处</v>
          </cell>
        </row>
        <row r="1976">
          <cell r="C1976" t="str">
            <v>混凝土拆除</v>
          </cell>
          <cell r="D1976" t="str">
            <v>m</v>
          </cell>
        </row>
        <row r="1977">
          <cell r="C1977" t="str">
            <v>钢套管DN200（壁厚4.5mm）</v>
          </cell>
          <cell r="D1977" t="str">
            <v>m</v>
          </cell>
        </row>
        <row r="1978">
          <cell r="C1978" t="str">
            <v>10cm厚泥结碎石路基</v>
          </cell>
          <cell r="D1978" t="str">
            <v>m2</v>
          </cell>
        </row>
        <row r="1979">
          <cell r="C1979" t="str">
            <v>20cm厚C30砼路面</v>
          </cell>
          <cell r="D1979" t="str">
            <v>m2</v>
          </cell>
        </row>
        <row r="1980">
          <cell r="C1980" t="str">
            <v>渠系建筑物</v>
          </cell>
        </row>
        <row r="1981">
          <cell r="C1981" t="str">
            <v>涵管D200</v>
          </cell>
          <cell r="D1981" t="str">
            <v>处</v>
          </cell>
        </row>
        <row r="1982">
          <cell r="C1982" t="str">
            <v>土方开挖</v>
          </cell>
          <cell r="D1982" t="str">
            <v>m3</v>
          </cell>
        </row>
        <row r="1983">
          <cell r="C1983" t="str">
            <v>土方回填夯实</v>
          </cell>
          <cell r="D1983" t="str">
            <v>m3</v>
          </cell>
        </row>
        <row r="1984">
          <cell r="C1984" t="str">
            <v>C15混凝土管垫层</v>
          </cell>
          <cell r="D1984" t="str">
            <v>m3</v>
          </cell>
        </row>
        <row r="1985">
          <cell r="C1985" t="str">
            <v>M7.5浆砌砖</v>
          </cell>
          <cell r="D1985" t="str">
            <v>m3</v>
          </cell>
        </row>
        <row r="1986">
          <cell r="C1986" t="str">
            <v>M10砂浆抹面</v>
          </cell>
          <cell r="D1986" t="str">
            <v>m2</v>
          </cell>
        </row>
        <row r="1987">
          <cell r="C1987" t="str">
            <v>DN200钢筋砼管</v>
          </cell>
          <cell r="D1987" t="str">
            <v>m</v>
          </cell>
        </row>
        <row r="1988">
          <cell r="C1988" t="str">
            <v>模板</v>
          </cell>
          <cell r="D1988" t="str">
            <v>m2</v>
          </cell>
        </row>
        <row r="1989">
          <cell r="C1989" t="str">
            <v>涵管D500</v>
          </cell>
          <cell r="D1989" t="str">
            <v>处</v>
          </cell>
        </row>
        <row r="1990">
          <cell r="C1990" t="str">
            <v>土方开挖</v>
          </cell>
          <cell r="D1990" t="str">
            <v>m3</v>
          </cell>
        </row>
        <row r="1991">
          <cell r="C1991" t="str">
            <v>土方回填夯实</v>
          </cell>
          <cell r="D1991" t="str">
            <v>m3</v>
          </cell>
        </row>
        <row r="1992">
          <cell r="C1992" t="str">
            <v>C15混凝土管垫层</v>
          </cell>
          <cell r="D1992" t="str">
            <v>m3</v>
          </cell>
        </row>
        <row r="1993">
          <cell r="C1993" t="str">
            <v>M7.5浆砌砖</v>
          </cell>
          <cell r="D1993" t="str">
            <v>m3</v>
          </cell>
        </row>
        <row r="1994">
          <cell r="C1994" t="str">
            <v>M10砂浆抹面</v>
          </cell>
          <cell r="D1994" t="str">
            <v>m2</v>
          </cell>
        </row>
        <row r="1995">
          <cell r="C1995" t="str">
            <v>DN500钢筋砼管</v>
          </cell>
          <cell r="D1995" t="str">
            <v>m</v>
          </cell>
        </row>
        <row r="1996">
          <cell r="C1996" t="str">
            <v>模板</v>
          </cell>
          <cell r="D1996" t="str">
            <v>m2</v>
          </cell>
        </row>
        <row r="1997">
          <cell r="C1997" t="str">
            <v>涵管D800</v>
          </cell>
          <cell r="D1997" t="str">
            <v>处</v>
          </cell>
        </row>
        <row r="1998">
          <cell r="C1998" t="str">
            <v>土方开挖</v>
          </cell>
          <cell r="D1998" t="str">
            <v>m3</v>
          </cell>
        </row>
        <row r="1999">
          <cell r="C1999" t="str">
            <v>土方回填夯实</v>
          </cell>
          <cell r="D1999" t="str">
            <v>m3</v>
          </cell>
        </row>
        <row r="2000">
          <cell r="C2000" t="str">
            <v>C15混凝土管垫层</v>
          </cell>
          <cell r="D2000" t="str">
            <v>m3</v>
          </cell>
        </row>
        <row r="2001">
          <cell r="C2001" t="str">
            <v>M7.5浆砌砖</v>
          </cell>
          <cell r="D2001" t="str">
            <v>m3</v>
          </cell>
        </row>
        <row r="2002">
          <cell r="C2002" t="str">
            <v>M10砂浆抹面</v>
          </cell>
          <cell r="D2002" t="str">
            <v>m2</v>
          </cell>
        </row>
        <row r="2003">
          <cell r="C2003" t="str">
            <v>DN800钢筋砼管</v>
          </cell>
          <cell r="D2003" t="str">
            <v>m</v>
          </cell>
        </row>
        <row r="2004">
          <cell r="C2004" t="str">
            <v>模板</v>
          </cell>
          <cell r="D2004" t="str">
            <v>m2</v>
          </cell>
        </row>
        <row r="2005">
          <cell r="C2005" t="str">
            <v>量水尺</v>
          </cell>
          <cell r="D2005" t="str">
            <v>套</v>
          </cell>
        </row>
        <row r="2006">
          <cell r="C2006" t="str">
            <v>田间道路工程</v>
          </cell>
        </row>
        <row r="2007">
          <cell r="C2007" t="str">
            <v>机耕道</v>
          </cell>
        </row>
        <row r="2008">
          <cell r="C2008" t="str">
            <v>机耕道（3.5m宽）</v>
          </cell>
          <cell r="D2008" t="str">
            <v>m</v>
          </cell>
        </row>
        <row r="2009">
          <cell r="C2009" t="str">
            <v>土方开挖</v>
          </cell>
          <cell r="D2009" t="str">
            <v>m3</v>
          </cell>
        </row>
        <row r="2010">
          <cell r="C2010" t="str">
            <v>土方回填</v>
          </cell>
          <cell r="D2010" t="str">
            <v>m3</v>
          </cell>
        </row>
        <row r="2011">
          <cell r="C2011" t="str">
            <v>路床碾压</v>
          </cell>
          <cell r="D2011" t="str">
            <v>m2</v>
          </cell>
        </row>
        <row r="2012">
          <cell r="C2012" t="str">
            <v>15cm厚泥结石路面</v>
          </cell>
          <cell r="D2012" t="str">
            <v>m2</v>
          </cell>
        </row>
        <row r="2013">
          <cell r="C2013" t="str">
            <v>土路肩</v>
          </cell>
          <cell r="D2013" t="str">
            <v>m3</v>
          </cell>
        </row>
        <row r="2014">
          <cell r="C2014" t="str">
            <v>土质边沟</v>
          </cell>
          <cell r="D2014" t="str">
            <v>m3</v>
          </cell>
        </row>
        <row r="2015">
          <cell r="C2015" t="str">
            <v>道路接口</v>
          </cell>
          <cell r="D2015" t="str">
            <v>处</v>
          </cell>
        </row>
        <row r="2016">
          <cell r="C2016" t="str">
            <v>土方开挖</v>
          </cell>
          <cell r="D2016" t="str">
            <v>m3</v>
          </cell>
        </row>
        <row r="2017">
          <cell r="C2017" t="str">
            <v>土方回填</v>
          </cell>
          <cell r="D2017" t="str">
            <v>m3</v>
          </cell>
        </row>
        <row r="2018">
          <cell r="C2018" t="str">
            <v>路床碾压</v>
          </cell>
          <cell r="D2018" t="str">
            <v>m2</v>
          </cell>
        </row>
        <row r="2019">
          <cell r="C2019" t="str">
            <v>15cm厚泥结石路面</v>
          </cell>
          <cell r="D2019" t="str">
            <v>m2</v>
          </cell>
        </row>
        <row r="2020">
          <cell r="C2020" t="str">
            <v>弯道加宽</v>
          </cell>
          <cell r="D2020" t="str">
            <v>处</v>
          </cell>
        </row>
        <row r="2021">
          <cell r="C2021" t="str">
            <v>土方开挖</v>
          </cell>
          <cell r="D2021" t="str">
            <v>m3</v>
          </cell>
        </row>
        <row r="2022">
          <cell r="C2022" t="str">
            <v>土方回填</v>
          </cell>
          <cell r="D2022" t="str">
            <v>m3</v>
          </cell>
        </row>
        <row r="2023">
          <cell r="C2023" t="str">
            <v>路床碾压</v>
          </cell>
          <cell r="D2023" t="str">
            <v>m2</v>
          </cell>
        </row>
        <row r="2024">
          <cell r="C2024" t="str">
            <v>15cm厚泥结石路面</v>
          </cell>
          <cell r="D2024" t="str">
            <v>m2</v>
          </cell>
        </row>
        <row r="2025">
          <cell r="C2025" t="str">
            <v>错车道</v>
          </cell>
          <cell r="D2025" t="str">
            <v>处</v>
          </cell>
        </row>
        <row r="2026">
          <cell r="C2026" t="str">
            <v>土方开挖</v>
          </cell>
          <cell r="D2026" t="str">
            <v>m3</v>
          </cell>
        </row>
        <row r="2027">
          <cell r="C2027" t="str">
            <v>土方回填</v>
          </cell>
          <cell r="D2027" t="str">
            <v>m3</v>
          </cell>
        </row>
        <row r="2028">
          <cell r="C2028" t="str">
            <v>路床碾压</v>
          </cell>
          <cell r="D2028" t="str">
            <v>m2</v>
          </cell>
        </row>
        <row r="2029">
          <cell r="C2029" t="str">
            <v>15cm厚泥结石路面</v>
          </cell>
          <cell r="D2029" t="str">
            <v>m2</v>
          </cell>
        </row>
        <row r="2030">
          <cell r="C2030" t="str">
            <v>下田坡道</v>
          </cell>
          <cell r="D2030" t="str">
            <v>处</v>
          </cell>
        </row>
        <row r="2031">
          <cell r="C2031" t="str">
            <v>土方开挖</v>
          </cell>
          <cell r="D2031" t="str">
            <v>m3</v>
          </cell>
        </row>
        <row r="2032">
          <cell r="C2032" t="str">
            <v>土方回填夯实</v>
          </cell>
          <cell r="D2032" t="str">
            <v>m3</v>
          </cell>
        </row>
        <row r="2033">
          <cell r="C2033" t="str">
            <v>科技推广措施</v>
          </cell>
        </row>
        <row r="2034">
          <cell r="C2034" t="str">
            <v>耕地质量监测</v>
          </cell>
          <cell r="D2034" t="str">
            <v>处</v>
          </cell>
        </row>
        <row r="2035">
          <cell r="C2035" t="str">
            <v>其他工程</v>
          </cell>
        </row>
        <row r="2036">
          <cell r="C2036" t="str">
            <v>标识牌</v>
          </cell>
        </row>
        <row r="2037">
          <cell r="C2037" t="str">
            <v>标识牌</v>
          </cell>
          <cell r="D2037" t="str">
            <v>个</v>
          </cell>
        </row>
        <row r="2038">
          <cell r="C2038" t="str">
            <v>警示牌</v>
          </cell>
        </row>
        <row r="2039">
          <cell r="C2039" t="str">
            <v>警示牌</v>
          </cell>
          <cell r="D2039" t="str">
            <v>个</v>
          </cell>
        </row>
        <row r="2040">
          <cell r="C2040" t="str">
            <v>芭蕉村</v>
          </cell>
        </row>
        <row r="2041">
          <cell r="C2041" t="str">
            <v>田块整治工程 </v>
          </cell>
        </row>
        <row r="2042">
          <cell r="C2042" t="str">
            <v>田型调型</v>
          </cell>
          <cell r="D2042" t="str">
            <v>亩</v>
          </cell>
        </row>
        <row r="2043">
          <cell r="C2043" t="str">
            <v>格田整理</v>
          </cell>
          <cell r="D2043" t="str">
            <v>亩</v>
          </cell>
        </row>
        <row r="2044">
          <cell r="C2044" t="str">
            <v>表土剥离</v>
          </cell>
          <cell r="D2044" t="str">
            <v>m3</v>
          </cell>
        </row>
        <row r="2045">
          <cell r="C2045" t="str">
            <v>表土回填</v>
          </cell>
          <cell r="D2045" t="str">
            <v>m3</v>
          </cell>
        </row>
        <row r="2046">
          <cell r="C2046" t="str">
            <v>犁底层重构</v>
          </cell>
          <cell r="D2046" t="str">
            <v>m3</v>
          </cell>
        </row>
        <row r="2047">
          <cell r="C2047" t="str">
            <v>土方开挖（格田调型）</v>
          </cell>
          <cell r="D2047" t="str">
            <v>m3</v>
          </cell>
        </row>
        <row r="2048">
          <cell r="C2048" t="str">
            <v>土方回填（格田调型）</v>
          </cell>
          <cell r="D2048" t="str">
            <v>m3</v>
          </cell>
        </row>
        <row r="2049">
          <cell r="C2049" t="str">
            <v>田面旋耕</v>
          </cell>
          <cell r="D2049" t="str">
            <v>公顷</v>
          </cell>
        </row>
        <row r="2050">
          <cell r="C2050" t="str">
            <v>拆除田埂</v>
          </cell>
          <cell r="D2050" t="str">
            <v>m</v>
          </cell>
        </row>
        <row r="2051">
          <cell r="C2051" t="str">
            <v>拆除田坎</v>
          </cell>
          <cell r="D2051" t="str">
            <v>m3</v>
          </cell>
        </row>
        <row r="2052">
          <cell r="C2052" t="str">
            <v>修筑田埂</v>
          </cell>
          <cell r="D2052" t="str">
            <v>m</v>
          </cell>
        </row>
        <row r="2053">
          <cell r="C2053" t="str">
            <v>筑田埂</v>
          </cell>
          <cell r="D2053" t="str">
            <v>m3</v>
          </cell>
        </row>
        <row r="2054">
          <cell r="C2054" t="str">
            <v>格田放水口</v>
          </cell>
          <cell r="D2054" t="str">
            <v>处</v>
          </cell>
        </row>
        <row r="2055">
          <cell r="C2055" t="str">
            <v>PVC-U排水管</v>
          </cell>
          <cell r="D2055" t="str">
            <v>m</v>
          </cell>
        </row>
        <row r="2056">
          <cell r="C2056" t="str">
            <v>PVC管45°接头</v>
          </cell>
          <cell r="D2056" t="str">
            <v>个</v>
          </cell>
        </row>
        <row r="2057">
          <cell r="C2057" t="str">
            <v>PVC排水管90°接头</v>
          </cell>
          <cell r="D2057" t="str">
            <v>个</v>
          </cell>
        </row>
        <row r="2058">
          <cell r="C2058" t="str">
            <v>活动接头</v>
          </cell>
          <cell r="D2058" t="str">
            <v>个</v>
          </cell>
        </row>
        <row r="2059">
          <cell r="C2059" t="str">
            <v>地型调型</v>
          </cell>
          <cell r="D2059" t="str">
            <v>亩</v>
          </cell>
        </row>
        <row r="2060">
          <cell r="C2060" t="str">
            <v>坡改梯</v>
          </cell>
          <cell r="D2060" t="str">
            <v>亩</v>
          </cell>
        </row>
        <row r="2061">
          <cell r="C2061" t="str">
            <v>清表</v>
          </cell>
          <cell r="D2061" t="str">
            <v>亩</v>
          </cell>
        </row>
        <row r="2062">
          <cell r="C2062" t="str">
            <v>表土剥离</v>
          </cell>
          <cell r="D2062" t="str">
            <v>m3</v>
          </cell>
        </row>
        <row r="2063">
          <cell r="C2063" t="str">
            <v>表土回填</v>
          </cell>
          <cell r="D2063" t="str">
            <v>m3</v>
          </cell>
        </row>
        <row r="2064">
          <cell r="C2064" t="str">
            <v>土方开挖（调型）</v>
          </cell>
          <cell r="D2064" t="str">
            <v>m3</v>
          </cell>
        </row>
        <row r="2065">
          <cell r="C2065" t="str">
            <v>土方回填（调型）</v>
          </cell>
          <cell r="D2065" t="str">
            <v>m3</v>
          </cell>
        </row>
        <row r="2066">
          <cell r="C2066" t="str">
            <v>田面旋耕</v>
          </cell>
          <cell r="D2066" t="str">
            <v>公顷</v>
          </cell>
        </row>
        <row r="2067">
          <cell r="C2067" t="str">
            <v>拆除土埂</v>
          </cell>
          <cell r="D2067" t="str">
            <v>m</v>
          </cell>
        </row>
        <row r="2068">
          <cell r="C2068" t="str">
            <v>土埂拆除</v>
          </cell>
          <cell r="D2068" t="str">
            <v>m3</v>
          </cell>
        </row>
        <row r="2069">
          <cell r="C2069" t="str">
            <v>筑土埂</v>
          </cell>
          <cell r="D2069" t="str">
            <v>m</v>
          </cell>
        </row>
        <row r="2070">
          <cell r="C2070" t="str">
            <v>土埂修筑</v>
          </cell>
          <cell r="D2070" t="str">
            <v>m3</v>
          </cell>
        </row>
        <row r="2071">
          <cell r="C2071" t="str">
            <v>背沟清理</v>
          </cell>
          <cell r="D2071" t="str">
            <v>m3</v>
          </cell>
        </row>
        <row r="2072">
          <cell r="C2072" t="str">
            <v>囤水田</v>
          </cell>
          <cell r="D2072" t="str">
            <v>口</v>
          </cell>
        </row>
        <row r="2073">
          <cell r="C2073" t="str">
            <v>土地平整</v>
          </cell>
          <cell r="D2073" t="str">
            <v>亩</v>
          </cell>
        </row>
        <row r="2074">
          <cell r="C2074" t="str">
            <v>表土剥离</v>
          </cell>
          <cell r="D2074" t="str">
            <v>m3</v>
          </cell>
        </row>
        <row r="2075">
          <cell r="C2075" t="str">
            <v>表土回填</v>
          </cell>
          <cell r="D2075" t="str">
            <v>m3</v>
          </cell>
        </row>
        <row r="2076">
          <cell r="C2076" t="str">
            <v>土方开挖（格田调型）</v>
          </cell>
          <cell r="D2076" t="str">
            <v>m3</v>
          </cell>
        </row>
        <row r="2077">
          <cell r="C2077" t="str">
            <v>土方回填（格田调型）</v>
          </cell>
          <cell r="D2077" t="str">
            <v>m3</v>
          </cell>
        </row>
        <row r="2078">
          <cell r="C2078" t="str">
            <v>田面旋耕</v>
          </cell>
          <cell r="D2078" t="str">
            <v>公顷</v>
          </cell>
        </row>
        <row r="2079">
          <cell r="C2079" t="str">
            <v>囤水田田埂</v>
          </cell>
          <cell r="D2079" t="str">
            <v>m</v>
          </cell>
        </row>
        <row r="2080">
          <cell r="C2080" t="str">
            <v>土方开挖</v>
          </cell>
          <cell r="D2080" t="str">
            <v>m3</v>
          </cell>
        </row>
        <row r="2081">
          <cell r="C2081" t="str">
            <v>土方回填夯实</v>
          </cell>
          <cell r="D2081" t="str">
            <v>m3</v>
          </cell>
        </row>
        <row r="2082">
          <cell r="C2082" t="str">
            <v>M7.5浆砌砖</v>
          </cell>
          <cell r="D2082" t="str">
            <v>m3</v>
          </cell>
        </row>
        <row r="2083">
          <cell r="C2083" t="str">
            <v>M10砂浆抹面</v>
          </cell>
          <cell r="D2083" t="str">
            <v>m2</v>
          </cell>
        </row>
        <row r="2084">
          <cell r="C2084" t="str">
            <v>下田梯步</v>
          </cell>
          <cell r="D2084" t="str">
            <v>处</v>
          </cell>
        </row>
        <row r="2085">
          <cell r="C2085" t="str">
            <v>土方开挖</v>
          </cell>
          <cell r="D2085" t="str">
            <v>m3</v>
          </cell>
        </row>
        <row r="2086">
          <cell r="C2086" t="str">
            <v>土方回填</v>
          </cell>
          <cell r="D2086" t="str">
            <v>m3</v>
          </cell>
        </row>
        <row r="2087">
          <cell r="C2087" t="str">
            <v>M7.5浆砌砖</v>
          </cell>
          <cell r="D2087" t="str">
            <v>m3</v>
          </cell>
        </row>
        <row r="2088">
          <cell r="C2088" t="str">
            <v>M10砂浆抹面</v>
          </cell>
          <cell r="D2088" t="str">
            <v>m2</v>
          </cell>
        </row>
        <row r="2089">
          <cell r="C2089" t="str">
            <v>M10砂浆抹面（立面）</v>
          </cell>
          <cell r="D2089" t="str">
            <v>m2</v>
          </cell>
        </row>
        <row r="2090">
          <cell r="C2090" t="str">
            <v>囤水田放水口</v>
          </cell>
          <cell r="D2090" t="str">
            <v>处</v>
          </cell>
        </row>
        <row r="2091">
          <cell r="C2091" t="str">
            <v>土方开挖</v>
          </cell>
          <cell r="D2091" t="str">
            <v>m3</v>
          </cell>
        </row>
        <row r="2092">
          <cell r="C2092" t="str">
            <v>土方回填</v>
          </cell>
          <cell r="D2092" t="str">
            <v>m3</v>
          </cell>
        </row>
        <row r="2093">
          <cell r="C2093" t="str">
            <v>C20现浇砼基础（含跌水）</v>
          </cell>
          <cell r="D2093" t="str">
            <v>m3</v>
          </cell>
        </row>
        <row r="2094">
          <cell r="C2094" t="str">
            <v>模板</v>
          </cell>
          <cell r="D2094" t="str">
            <v>m2</v>
          </cell>
        </row>
        <row r="2095">
          <cell r="C2095" t="str">
            <v>M7.5浆砌砖</v>
          </cell>
          <cell r="D2095" t="str">
            <v>m3</v>
          </cell>
        </row>
        <row r="2096">
          <cell r="C2096" t="str">
            <v>M10砂浆抹面</v>
          </cell>
          <cell r="D2096" t="str">
            <v>m2</v>
          </cell>
        </row>
        <row r="2097">
          <cell r="C2097" t="str">
            <v>C25砼预制盖板</v>
          </cell>
          <cell r="D2097" t="str">
            <v>m3</v>
          </cell>
        </row>
        <row r="2098">
          <cell r="C2098" t="str">
            <v>钢筋制作与安装</v>
          </cell>
          <cell r="D2098" t="str">
            <v>t</v>
          </cell>
        </row>
        <row r="2099">
          <cell r="C2099" t="str">
            <v>田间电杆围护</v>
          </cell>
          <cell r="D2099" t="str">
            <v>个</v>
          </cell>
        </row>
        <row r="2100">
          <cell r="C2100" t="str">
            <v>土方开挖</v>
          </cell>
          <cell r="D2100" t="str">
            <v>m3</v>
          </cell>
        </row>
        <row r="2101">
          <cell r="C2101" t="str">
            <v>土方回填夯实</v>
          </cell>
          <cell r="D2101" t="str">
            <v>m3</v>
          </cell>
        </row>
        <row r="2102">
          <cell r="C2102" t="str">
            <v>M7.5浆砌砖</v>
          </cell>
          <cell r="D2102" t="str">
            <v>m3</v>
          </cell>
        </row>
        <row r="2103">
          <cell r="C2103" t="str">
            <v>M10砂浆抹面</v>
          </cell>
          <cell r="D2103" t="str">
            <v>m2</v>
          </cell>
        </row>
        <row r="2104">
          <cell r="C2104" t="str">
            <v>农田地力提升工程</v>
          </cell>
        </row>
        <row r="2105">
          <cell r="C2105" t="str">
            <v>土壤培肥工程</v>
          </cell>
          <cell r="D2105" t="str">
            <v>亩</v>
          </cell>
        </row>
        <row r="2106">
          <cell r="C2106" t="str">
            <v>地力培肥</v>
          </cell>
          <cell r="D2106" t="str">
            <v>t</v>
          </cell>
        </row>
        <row r="2107">
          <cell r="C2107" t="str">
            <v>灌溉与排水工程</v>
          </cell>
        </row>
        <row r="2108">
          <cell r="C2108" t="str">
            <v>输水工程</v>
          </cell>
        </row>
        <row r="2109">
          <cell r="C2109" t="str">
            <v>新建沟渠0.8×0.8</v>
          </cell>
          <cell r="D2109" t="str">
            <v>m</v>
          </cell>
        </row>
        <row r="2110">
          <cell r="C2110" t="str">
            <v>渠体</v>
          </cell>
          <cell r="D2110" t="str">
            <v>m</v>
          </cell>
        </row>
        <row r="2111">
          <cell r="C2111" t="str">
            <v>土方开挖</v>
          </cell>
          <cell r="D2111" t="str">
            <v>m3</v>
          </cell>
        </row>
        <row r="2112">
          <cell r="C2112" t="str">
            <v>土方回填</v>
          </cell>
          <cell r="D2112" t="str">
            <v>m3</v>
          </cell>
        </row>
        <row r="2113">
          <cell r="C2113" t="str">
            <v>20cm厚C20砼底板</v>
          </cell>
          <cell r="D2113" t="str">
            <v>m3</v>
          </cell>
        </row>
        <row r="2114">
          <cell r="C2114" t="str">
            <v>模板</v>
          </cell>
          <cell r="D2114" t="str">
            <v>m2</v>
          </cell>
        </row>
        <row r="2115">
          <cell r="C2115" t="str">
            <v>泄水管Φ50PVC</v>
          </cell>
          <cell r="D2115" t="str">
            <v>m</v>
          </cell>
        </row>
        <row r="2116">
          <cell r="C2116" t="str">
            <v>M7.5浆砌砖</v>
          </cell>
          <cell r="D2116" t="str">
            <v>m3</v>
          </cell>
        </row>
        <row r="2117">
          <cell r="C2117" t="str">
            <v>M10砂浆抹面</v>
          </cell>
          <cell r="D2117" t="str">
            <v>m2</v>
          </cell>
        </row>
        <row r="2118">
          <cell r="C2118" t="str">
            <v>撑杆</v>
          </cell>
          <cell r="D2118" t="str">
            <v>个</v>
          </cell>
        </row>
        <row r="2119">
          <cell r="C2119" t="str">
            <v>C20预制砼撑杆</v>
          </cell>
          <cell r="D2119" t="str">
            <v>m3</v>
          </cell>
        </row>
        <row r="2120">
          <cell r="C2120" t="str">
            <v>钢筋制作与安装</v>
          </cell>
          <cell r="D2120" t="str">
            <v>t</v>
          </cell>
        </row>
        <row r="2121">
          <cell r="C2121" t="str">
            <v>沟盖板</v>
          </cell>
          <cell r="D2121" t="str">
            <v>个</v>
          </cell>
        </row>
        <row r="2122">
          <cell r="C2122" t="str">
            <v>预制C30钢筋砼</v>
          </cell>
          <cell r="D2122" t="str">
            <v>m3</v>
          </cell>
        </row>
        <row r="2123">
          <cell r="C2123" t="str">
            <v>钢筋制作与安装</v>
          </cell>
          <cell r="D2123" t="str">
            <v>t</v>
          </cell>
        </row>
        <row r="2124">
          <cell r="C2124" t="str">
            <v>沉砂池</v>
          </cell>
          <cell r="D2124" t="str">
            <v>处</v>
          </cell>
        </row>
        <row r="2125">
          <cell r="C2125" t="str">
            <v>土方开挖</v>
          </cell>
          <cell r="D2125" t="str">
            <v>m3</v>
          </cell>
        </row>
        <row r="2126">
          <cell r="C2126" t="str">
            <v>土方回填</v>
          </cell>
          <cell r="D2126" t="str">
            <v>m3</v>
          </cell>
        </row>
        <row r="2127">
          <cell r="C2127" t="str">
            <v>C25砼底板</v>
          </cell>
          <cell r="D2127" t="str">
            <v>m3</v>
          </cell>
        </row>
        <row r="2128">
          <cell r="C2128" t="str">
            <v>M7.5浆砌砖</v>
          </cell>
          <cell r="D2128" t="str">
            <v>m3</v>
          </cell>
        </row>
        <row r="2129">
          <cell r="C2129" t="str">
            <v>M10砂浆抹面</v>
          </cell>
          <cell r="D2129" t="str">
            <v>m2</v>
          </cell>
        </row>
        <row r="2130">
          <cell r="C2130" t="str">
            <v>模板</v>
          </cell>
          <cell r="D2130" t="str">
            <v>m2</v>
          </cell>
        </row>
        <row r="2131">
          <cell r="C2131" t="str">
            <v>小型水源工程</v>
          </cell>
        </row>
        <row r="2132">
          <cell r="C2132" t="str">
            <v>整治山坪塘</v>
          </cell>
          <cell r="D2132" t="str">
            <v>座</v>
          </cell>
        </row>
        <row r="2133">
          <cell r="C2133" t="str">
            <v>上游坝坡</v>
          </cell>
        </row>
        <row r="2134">
          <cell r="C2134" t="str">
            <v>清淤</v>
          </cell>
          <cell r="D2134" t="str">
            <v>m3</v>
          </cell>
        </row>
        <row r="2135">
          <cell r="C2135" t="str">
            <v>土方开挖</v>
          </cell>
          <cell r="D2135" t="str">
            <v>m3</v>
          </cell>
        </row>
        <row r="2136">
          <cell r="C2136" t="str">
            <v>土方回填夯实</v>
          </cell>
          <cell r="D2136" t="str">
            <v>m3</v>
          </cell>
        </row>
        <row r="2137">
          <cell r="C2137" t="str">
            <v>C20砼基础</v>
          </cell>
          <cell r="D2137" t="str">
            <v>m3</v>
          </cell>
        </row>
        <row r="2138">
          <cell r="C2138" t="str">
            <v>模板</v>
          </cell>
          <cell r="D2138" t="str">
            <v>m2</v>
          </cell>
        </row>
        <row r="2139">
          <cell r="C2139" t="str">
            <v>C20砼护坡</v>
          </cell>
          <cell r="D2139" t="str">
            <v>m3</v>
          </cell>
        </row>
        <row r="2140">
          <cell r="C2140" t="str">
            <v>泥结碎石路面</v>
          </cell>
          <cell r="D2140" t="str">
            <v>m2</v>
          </cell>
        </row>
        <row r="2141">
          <cell r="C2141" t="str">
            <v>沥青木板伸缩缝</v>
          </cell>
          <cell r="D2141" t="str">
            <v>m2</v>
          </cell>
        </row>
        <row r="2142">
          <cell r="C2142" t="str">
            <v>C20砼压顶</v>
          </cell>
          <cell r="D2142" t="str">
            <v>m3</v>
          </cell>
        </row>
        <row r="2143">
          <cell r="C2143" t="str">
            <v>下游坝坡</v>
          </cell>
        </row>
        <row r="2144">
          <cell r="C2144" t="str">
            <v>土方开挖</v>
          </cell>
          <cell r="D2144" t="str">
            <v>m3</v>
          </cell>
        </row>
        <row r="2145">
          <cell r="C2145" t="str">
            <v>土方回填夯实</v>
          </cell>
          <cell r="D2145" t="str">
            <v>m3</v>
          </cell>
        </row>
        <row r="2146">
          <cell r="C2146" t="str">
            <v>C20砼压顶</v>
          </cell>
          <cell r="D2146" t="str">
            <v>m3</v>
          </cell>
        </row>
        <row r="2147">
          <cell r="C2147" t="str">
            <v>溢洪道</v>
          </cell>
        </row>
        <row r="2148">
          <cell r="C2148" t="str">
            <v>土方开挖</v>
          </cell>
          <cell r="D2148" t="str">
            <v>m3</v>
          </cell>
        </row>
        <row r="2149">
          <cell r="C2149" t="str">
            <v>土方回填夯实</v>
          </cell>
          <cell r="D2149" t="str">
            <v>m3</v>
          </cell>
        </row>
        <row r="2150">
          <cell r="C2150" t="str">
            <v>预制C30钢筋砼</v>
          </cell>
          <cell r="D2150" t="str">
            <v>m3</v>
          </cell>
        </row>
        <row r="2151">
          <cell r="C2151" t="str">
            <v>现浇C20砼溢洪道</v>
          </cell>
          <cell r="D2151" t="str">
            <v>m3</v>
          </cell>
        </row>
        <row r="2152">
          <cell r="C2152" t="str">
            <v>现浇C20砼消力池</v>
          </cell>
          <cell r="D2152" t="str">
            <v>m3</v>
          </cell>
        </row>
        <row r="2153">
          <cell r="C2153" t="str">
            <v>模板</v>
          </cell>
          <cell r="D2153" t="str">
            <v>m2</v>
          </cell>
        </row>
        <row r="2154">
          <cell r="C2154" t="str">
            <v>钢筋制作与安装</v>
          </cell>
          <cell r="D2154" t="str">
            <v>t</v>
          </cell>
        </row>
        <row r="2155">
          <cell r="C2155" t="str">
            <v>PEφ160放水管</v>
          </cell>
          <cell r="D2155" t="str">
            <v>m</v>
          </cell>
        </row>
        <row r="2156">
          <cell r="C2156" t="str">
            <v>放水闸阀</v>
          </cell>
          <cell r="D2156" t="str">
            <v>个</v>
          </cell>
        </row>
        <row r="2157">
          <cell r="C2157" t="str">
            <v>放水管防水处理</v>
          </cell>
          <cell r="D2157" t="str">
            <v>m2</v>
          </cell>
        </row>
        <row r="2158">
          <cell r="C2158" t="str">
            <v>20cm现浇C20砼渠道</v>
          </cell>
          <cell r="D2158" t="str">
            <v>m3</v>
          </cell>
        </row>
        <row r="2159">
          <cell r="C2159" t="str">
            <v>下塘梯步</v>
          </cell>
        </row>
        <row r="2160">
          <cell r="C2160" t="str">
            <v>C30现浇砼梯步</v>
          </cell>
          <cell r="D2160" t="str">
            <v>m3</v>
          </cell>
        </row>
        <row r="2161">
          <cell r="C2161" t="str">
            <v>模板</v>
          </cell>
          <cell r="D2161" t="str">
            <v>m2</v>
          </cell>
        </row>
        <row r="2162">
          <cell r="C2162" t="str">
            <v>预制C25钢筋砼盖板</v>
          </cell>
          <cell r="D2162" t="str">
            <v>m3</v>
          </cell>
        </row>
        <row r="2163">
          <cell r="C2163" t="str">
            <v>现浇C20取水平台</v>
          </cell>
          <cell r="D2163" t="str">
            <v>m3</v>
          </cell>
        </row>
        <row r="2164">
          <cell r="C2164" t="str">
            <v>钢筋制作与安装</v>
          </cell>
          <cell r="D2164" t="str">
            <v>t</v>
          </cell>
        </row>
        <row r="2165">
          <cell r="C2165" t="str">
            <v>栏杆</v>
          </cell>
        </row>
        <row r="2166">
          <cell r="C2166" t="str">
            <v>不锈钢防护拦</v>
          </cell>
          <cell r="D2166" t="str">
            <v>m</v>
          </cell>
        </row>
        <row r="2167">
          <cell r="C2167" t="str">
            <v>100m³蓄水池</v>
          </cell>
          <cell r="D2167" t="str">
            <v>座</v>
          </cell>
        </row>
        <row r="2168">
          <cell r="C2168" t="str">
            <v>土方开挖(蓄水池)</v>
          </cell>
          <cell r="D2168" t="str">
            <v>m3</v>
          </cell>
        </row>
        <row r="2169">
          <cell r="C2169" t="str">
            <v>石方开挖(蓄水池)</v>
          </cell>
          <cell r="D2169" t="str">
            <v>m3</v>
          </cell>
        </row>
        <row r="2170">
          <cell r="C2170" t="str">
            <v>土方回填夯实</v>
          </cell>
          <cell r="D2170" t="str">
            <v>m3</v>
          </cell>
        </row>
        <row r="2171">
          <cell r="C2171" t="str">
            <v>C20混凝土垫层</v>
          </cell>
          <cell r="D2171" t="str">
            <v>m3</v>
          </cell>
        </row>
        <row r="2172">
          <cell r="C2172" t="str">
            <v>C25钢筋混凝土底板</v>
          </cell>
          <cell r="D2172" t="str">
            <v>m3</v>
          </cell>
        </row>
        <row r="2173">
          <cell r="C2173" t="str">
            <v>M7.5浆砌砖池壁</v>
          </cell>
          <cell r="D2173" t="str">
            <v>m3</v>
          </cell>
        </row>
        <row r="2174">
          <cell r="C2174" t="str">
            <v>M7.5浆砌砖护栏</v>
          </cell>
          <cell r="D2174" t="str">
            <v>m3</v>
          </cell>
        </row>
        <row r="2175">
          <cell r="C2175" t="str">
            <v>现浇C20砼梯步</v>
          </cell>
          <cell r="D2175" t="str">
            <v>m3</v>
          </cell>
        </row>
        <row r="2176">
          <cell r="C2176" t="str">
            <v>现浇C20砼配套排水沟、沉沙池</v>
          </cell>
          <cell r="D2176" t="str">
            <v>m3</v>
          </cell>
        </row>
        <row r="2177">
          <cell r="C2177" t="str">
            <v>模板</v>
          </cell>
          <cell r="D2177" t="str">
            <v>m2</v>
          </cell>
        </row>
        <row r="2178">
          <cell r="C2178" t="str">
            <v>M10砂浆抹面</v>
          </cell>
          <cell r="D2178" t="str">
            <v>m2</v>
          </cell>
        </row>
        <row r="2179">
          <cell r="C2179" t="str">
            <v>不锈钢防护门</v>
          </cell>
          <cell r="D2179" t="str">
            <v>扇</v>
          </cell>
        </row>
        <row r="2180">
          <cell r="C2180" t="str">
            <v>钢筋制作与安装</v>
          </cell>
          <cell r="D2180" t="str">
            <v>t</v>
          </cell>
        </row>
        <row r="2181">
          <cell r="C2181" t="str">
            <v>DN75PPR管</v>
          </cell>
          <cell r="D2181" t="str">
            <v>m</v>
          </cell>
        </row>
        <row r="2182">
          <cell r="C2182" t="str">
            <v>DN75闸阀</v>
          </cell>
          <cell r="D2182" t="str">
            <v>个</v>
          </cell>
        </row>
        <row r="2183">
          <cell r="C2183" t="str">
            <v>泵站</v>
          </cell>
        </row>
        <row r="2184">
          <cell r="C2184" t="str">
            <v>提灌站（泵房）</v>
          </cell>
          <cell r="D2184" t="str">
            <v>座</v>
          </cell>
        </row>
        <row r="2185">
          <cell r="C2185" t="str">
            <v>泵房</v>
          </cell>
          <cell r="D2185" t="str">
            <v>m2</v>
          </cell>
        </row>
        <row r="2186">
          <cell r="C2186" t="str">
            <v>管道工程</v>
          </cell>
        </row>
        <row r="2187">
          <cell r="C2187" t="str">
            <v>PE管（200mm)</v>
          </cell>
          <cell r="D2187" t="str">
            <v>m</v>
          </cell>
        </row>
        <row r="2188">
          <cell r="C2188" t="str">
            <v>沟槽土方开挖</v>
          </cell>
          <cell r="D2188" t="str">
            <v>m3</v>
          </cell>
        </row>
        <row r="2189">
          <cell r="C2189" t="str">
            <v>土方回填</v>
          </cell>
          <cell r="D2189" t="str">
            <v>m3</v>
          </cell>
        </row>
        <row r="2190">
          <cell r="C2190" t="str">
            <v>管道附属设施</v>
          </cell>
        </row>
        <row r="2191">
          <cell r="C2191" t="str">
            <v>闸阀井（砖砌）</v>
          </cell>
          <cell r="D2191" t="str">
            <v>个</v>
          </cell>
        </row>
        <row r="2192">
          <cell r="C2192" t="str">
            <v>土方开挖</v>
          </cell>
          <cell r="D2192" t="str">
            <v>m</v>
          </cell>
        </row>
        <row r="2193">
          <cell r="C2193" t="str">
            <v>土方回填</v>
          </cell>
          <cell r="D2193" t="str">
            <v>m</v>
          </cell>
        </row>
        <row r="2194">
          <cell r="C2194" t="str">
            <v>现浇C20砼</v>
          </cell>
          <cell r="D2194" t="str">
            <v>m3</v>
          </cell>
        </row>
        <row r="2195">
          <cell r="C2195" t="str">
            <v>M7.5浆砌砖</v>
          </cell>
          <cell r="D2195" t="str">
            <v>m3</v>
          </cell>
        </row>
        <row r="2196">
          <cell r="C2196" t="str">
            <v>预制C25钢筋砼盖板</v>
          </cell>
          <cell r="D2196" t="str">
            <v>m3</v>
          </cell>
        </row>
        <row r="2197">
          <cell r="C2197" t="str">
            <v>钢筋制作与安装</v>
          </cell>
          <cell r="D2197" t="str">
            <v>t</v>
          </cell>
        </row>
        <row r="2198">
          <cell r="C2198" t="str">
            <v>模板</v>
          </cell>
          <cell r="D2198" t="str">
            <v>m2</v>
          </cell>
        </row>
        <row r="2199">
          <cell r="C2199" t="str">
            <v>闸阀井（预制）</v>
          </cell>
          <cell r="D2199" t="str">
            <v>个</v>
          </cell>
        </row>
        <row r="2200">
          <cell r="C2200" t="str">
            <v>土方开挖</v>
          </cell>
          <cell r="D2200" t="str">
            <v>m</v>
          </cell>
        </row>
        <row r="2201">
          <cell r="C2201" t="str">
            <v>土方回填</v>
          </cell>
          <cell r="D2201" t="str">
            <v>m</v>
          </cell>
        </row>
        <row r="2202">
          <cell r="C2202" t="str">
            <v>现浇C20砼</v>
          </cell>
          <cell r="D2202" t="str">
            <v>m3</v>
          </cell>
        </row>
        <row r="2203">
          <cell r="C2203" t="str">
            <v>模板</v>
          </cell>
          <cell r="D2203" t="str">
            <v>m2</v>
          </cell>
        </row>
        <row r="2204">
          <cell r="C2204" t="str">
            <v>预制闸阀井安装</v>
          </cell>
          <cell r="D2204" t="str">
            <v>个</v>
          </cell>
        </row>
        <row r="2205">
          <cell r="C2205" t="str">
            <v>树脂井盖安装</v>
          </cell>
          <cell r="D2205" t="str">
            <v>个</v>
          </cell>
        </row>
        <row r="2206">
          <cell r="C2206" t="str">
            <v>镇墩</v>
          </cell>
          <cell r="D2206" t="str">
            <v>个</v>
          </cell>
        </row>
        <row r="2207">
          <cell r="C2207" t="str">
            <v>墩</v>
          </cell>
          <cell r="D2207" t="str">
            <v>m3</v>
          </cell>
        </row>
        <row r="2208">
          <cell r="C2208" t="str">
            <v>管道过路</v>
          </cell>
          <cell r="D2208" t="str">
            <v>处</v>
          </cell>
        </row>
        <row r="2209">
          <cell r="C2209" t="str">
            <v>混凝土拆除</v>
          </cell>
          <cell r="D2209" t="str">
            <v>m</v>
          </cell>
        </row>
        <row r="2210">
          <cell r="C2210" t="str">
            <v>钢套管DN200（壁厚4.5mm）</v>
          </cell>
          <cell r="D2210" t="str">
            <v>m</v>
          </cell>
        </row>
        <row r="2211">
          <cell r="C2211" t="str">
            <v>10cm厚泥结碎石路基</v>
          </cell>
          <cell r="D2211" t="str">
            <v>m2</v>
          </cell>
        </row>
        <row r="2212">
          <cell r="C2212" t="str">
            <v>20cm厚C30砼路面</v>
          </cell>
          <cell r="D2212" t="str">
            <v>m2</v>
          </cell>
        </row>
        <row r="2213">
          <cell r="C2213" t="str">
            <v>渠系建筑物</v>
          </cell>
        </row>
        <row r="2214">
          <cell r="C2214" t="str">
            <v>涵管D200</v>
          </cell>
          <cell r="D2214" t="str">
            <v>处</v>
          </cell>
        </row>
        <row r="2215">
          <cell r="C2215" t="str">
            <v>土方开挖</v>
          </cell>
          <cell r="D2215" t="str">
            <v>m3</v>
          </cell>
        </row>
        <row r="2216">
          <cell r="C2216" t="str">
            <v>土方回填夯实</v>
          </cell>
          <cell r="D2216" t="str">
            <v>m3</v>
          </cell>
        </row>
        <row r="2217">
          <cell r="C2217" t="str">
            <v>C15混凝土管垫层</v>
          </cell>
          <cell r="D2217" t="str">
            <v>m3</v>
          </cell>
        </row>
        <row r="2218">
          <cell r="C2218" t="str">
            <v>M7.5浆砌砖</v>
          </cell>
          <cell r="D2218" t="str">
            <v>m3</v>
          </cell>
        </row>
        <row r="2219">
          <cell r="C2219" t="str">
            <v>M10砂浆抹面</v>
          </cell>
          <cell r="D2219" t="str">
            <v>m2</v>
          </cell>
        </row>
        <row r="2220">
          <cell r="C2220" t="str">
            <v>DN200钢筋砼管</v>
          </cell>
          <cell r="D2220" t="str">
            <v>m</v>
          </cell>
        </row>
        <row r="2221">
          <cell r="C2221" t="str">
            <v>模板</v>
          </cell>
          <cell r="D2221" t="str">
            <v>m2</v>
          </cell>
        </row>
        <row r="2222">
          <cell r="C2222" t="str">
            <v>涵管D500</v>
          </cell>
          <cell r="D2222" t="str">
            <v>处</v>
          </cell>
        </row>
        <row r="2223">
          <cell r="C2223" t="str">
            <v>土方开挖</v>
          </cell>
          <cell r="D2223" t="str">
            <v>m3</v>
          </cell>
        </row>
        <row r="2224">
          <cell r="C2224" t="str">
            <v>土方回填夯实</v>
          </cell>
          <cell r="D2224" t="str">
            <v>m3</v>
          </cell>
        </row>
        <row r="2225">
          <cell r="C2225" t="str">
            <v>C15混凝土管垫层</v>
          </cell>
          <cell r="D2225" t="str">
            <v>m3</v>
          </cell>
        </row>
        <row r="2226">
          <cell r="C2226" t="str">
            <v>M7.5浆砌砖</v>
          </cell>
          <cell r="D2226" t="str">
            <v>m3</v>
          </cell>
        </row>
        <row r="2227">
          <cell r="C2227" t="str">
            <v>M10砂浆抹面</v>
          </cell>
          <cell r="D2227" t="str">
            <v>m2</v>
          </cell>
        </row>
        <row r="2228">
          <cell r="C2228" t="str">
            <v>DN500钢筋砼管</v>
          </cell>
          <cell r="D2228" t="str">
            <v>m</v>
          </cell>
        </row>
        <row r="2229">
          <cell r="C2229" t="str">
            <v>模板</v>
          </cell>
          <cell r="D2229" t="str">
            <v>m2</v>
          </cell>
        </row>
        <row r="2230">
          <cell r="C2230" t="str">
            <v>涵管D800</v>
          </cell>
          <cell r="D2230" t="str">
            <v>处</v>
          </cell>
        </row>
        <row r="2231">
          <cell r="C2231" t="str">
            <v>土方开挖</v>
          </cell>
          <cell r="D2231" t="str">
            <v>m3</v>
          </cell>
        </row>
        <row r="2232">
          <cell r="C2232" t="str">
            <v>土方回填夯实</v>
          </cell>
          <cell r="D2232" t="str">
            <v>m3</v>
          </cell>
        </row>
        <row r="2233">
          <cell r="C2233" t="str">
            <v>C15混凝土管垫层</v>
          </cell>
          <cell r="D2233" t="str">
            <v>m3</v>
          </cell>
        </row>
        <row r="2234">
          <cell r="C2234" t="str">
            <v>M7.5浆砌砖</v>
          </cell>
          <cell r="D2234" t="str">
            <v>m3</v>
          </cell>
        </row>
        <row r="2235">
          <cell r="C2235" t="str">
            <v>M10砂浆抹面</v>
          </cell>
          <cell r="D2235" t="str">
            <v>m2</v>
          </cell>
        </row>
        <row r="2236">
          <cell r="C2236" t="str">
            <v>DN800钢筋砼管</v>
          </cell>
          <cell r="D2236" t="str">
            <v>m</v>
          </cell>
        </row>
        <row r="2237">
          <cell r="C2237" t="str">
            <v>模板</v>
          </cell>
          <cell r="D2237" t="str">
            <v>m2</v>
          </cell>
        </row>
        <row r="2238">
          <cell r="C2238" t="str">
            <v>量水尺</v>
          </cell>
          <cell r="D2238" t="str">
            <v>套</v>
          </cell>
        </row>
        <row r="2239">
          <cell r="C2239" t="str">
            <v>田间道路工程</v>
          </cell>
        </row>
        <row r="2240">
          <cell r="C2240" t="str">
            <v>机耕道</v>
          </cell>
        </row>
        <row r="2241">
          <cell r="C2241" t="str">
            <v>机耕道（3.5m宽）</v>
          </cell>
          <cell r="D2241" t="str">
            <v>m</v>
          </cell>
        </row>
        <row r="2242">
          <cell r="C2242" t="str">
            <v>土方开挖</v>
          </cell>
          <cell r="D2242" t="str">
            <v>m3</v>
          </cell>
        </row>
        <row r="2243">
          <cell r="C2243" t="str">
            <v>土方回填</v>
          </cell>
          <cell r="D2243" t="str">
            <v>m3</v>
          </cell>
        </row>
        <row r="2244">
          <cell r="C2244" t="str">
            <v>路床碾压</v>
          </cell>
          <cell r="D2244" t="str">
            <v>m2</v>
          </cell>
        </row>
        <row r="2245">
          <cell r="C2245" t="str">
            <v>15cm厚泥结石路面</v>
          </cell>
          <cell r="D2245" t="str">
            <v>m2</v>
          </cell>
        </row>
        <row r="2246">
          <cell r="C2246" t="str">
            <v>土路肩</v>
          </cell>
          <cell r="D2246" t="str">
            <v>m3</v>
          </cell>
        </row>
        <row r="2247">
          <cell r="C2247" t="str">
            <v>土质边沟</v>
          </cell>
          <cell r="D2247" t="str">
            <v>m3</v>
          </cell>
        </row>
        <row r="2248">
          <cell r="C2248" t="str">
            <v>道路接口</v>
          </cell>
          <cell r="D2248" t="str">
            <v>处</v>
          </cell>
        </row>
        <row r="2249">
          <cell r="C2249" t="str">
            <v>土方开挖</v>
          </cell>
          <cell r="D2249" t="str">
            <v>m3</v>
          </cell>
        </row>
        <row r="2250">
          <cell r="C2250" t="str">
            <v>土方回填</v>
          </cell>
          <cell r="D2250" t="str">
            <v>m3</v>
          </cell>
        </row>
        <row r="2251">
          <cell r="C2251" t="str">
            <v>路床碾压</v>
          </cell>
          <cell r="D2251" t="str">
            <v>m2</v>
          </cell>
        </row>
        <row r="2252">
          <cell r="C2252" t="str">
            <v>15cm厚泥结石路面</v>
          </cell>
          <cell r="D2252" t="str">
            <v>m2</v>
          </cell>
        </row>
        <row r="2253">
          <cell r="C2253" t="str">
            <v>弯道加宽</v>
          </cell>
          <cell r="D2253" t="str">
            <v>处</v>
          </cell>
        </row>
        <row r="2254">
          <cell r="C2254" t="str">
            <v>土方开挖</v>
          </cell>
          <cell r="D2254" t="str">
            <v>m3</v>
          </cell>
        </row>
        <row r="2255">
          <cell r="C2255" t="str">
            <v>土方回填</v>
          </cell>
          <cell r="D2255" t="str">
            <v>m3</v>
          </cell>
        </row>
        <row r="2256">
          <cell r="C2256" t="str">
            <v>路床碾压</v>
          </cell>
          <cell r="D2256" t="str">
            <v>m2</v>
          </cell>
        </row>
        <row r="2257">
          <cell r="C2257" t="str">
            <v>15cm厚泥结石路面</v>
          </cell>
          <cell r="D2257" t="str">
            <v>m2</v>
          </cell>
        </row>
        <row r="2258">
          <cell r="C2258" t="str">
            <v>错车道</v>
          </cell>
          <cell r="D2258" t="str">
            <v>处</v>
          </cell>
        </row>
        <row r="2259">
          <cell r="C2259" t="str">
            <v>土方开挖</v>
          </cell>
          <cell r="D2259" t="str">
            <v>m3</v>
          </cell>
        </row>
        <row r="2260">
          <cell r="C2260" t="str">
            <v>土方回填</v>
          </cell>
          <cell r="D2260" t="str">
            <v>m3</v>
          </cell>
        </row>
        <row r="2261">
          <cell r="C2261" t="str">
            <v>路床碾压</v>
          </cell>
          <cell r="D2261" t="str">
            <v>m2</v>
          </cell>
        </row>
        <row r="2262">
          <cell r="C2262" t="str">
            <v>15cm厚泥结石路面</v>
          </cell>
          <cell r="D2262" t="str">
            <v>m2</v>
          </cell>
        </row>
        <row r="2263">
          <cell r="C2263" t="str">
            <v>下田坡道</v>
          </cell>
          <cell r="D2263" t="str">
            <v>处</v>
          </cell>
        </row>
        <row r="2264">
          <cell r="C2264" t="str">
            <v>土方开挖</v>
          </cell>
          <cell r="D2264" t="str">
            <v>m3</v>
          </cell>
        </row>
        <row r="2265">
          <cell r="C2265" t="str">
            <v>土方回填夯实</v>
          </cell>
          <cell r="D2265" t="str">
            <v>m3</v>
          </cell>
        </row>
        <row r="2266">
          <cell r="C2266" t="str">
            <v>科技推广措施</v>
          </cell>
        </row>
        <row r="2267">
          <cell r="C2267" t="str">
            <v>耕地质量监测</v>
          </cell>
          <cell r="D2267" t="str">
            <v>处</v>
          </cell>
        </row>
        <row r="2268">
          <cell r="C2268" t="str">
            <v>其他工程</v>
          </cell>
        </row>
        <row r="2269">
          <cell r="C2269" t="str">
            <v>标识牌</v>
          </cell>
        </row>
        <row r="2270">
          <cell r="C2270" t="str">
            <v>标识牌</v>
          </cell>
          <cell r="D2270" t="str">
            <v>个</v>
          </cell>
        </row>
        <row r="2271">
          <cell r="C2271" t="str">
            <v>警示牌</v>
          </cell>
        </row>
        <row r="2272">
          <cell r="C2272" t="str">
            <v>警示牌</v>
          </cell>
          <cell r="D2272" t="str">
            <v>个</v>
          </cell>
        </row>
        <row r="2273">
          <cell r="C2273" t="str">
            <v>天湾村</v>
          </cell>
        </row>
        <row r="2274">
          <cell r="C2274" t="str">
            <v>田块整治工程 </v>
          </cell>
        </row>
        <row r="2275">
          <cell r="C2275" t="str">
            <v>田型调型</v>
          </cell>
          <cell r="D2275" t="str">
            <v>亩</v>
          </cell>
        </row>
        <row r="2276">
          <cell r="C2276" t="str">
            <v>格田整理</v>
          </cell>
          <cell r="D2276" t="str">
            <v>亩</v>
          </cell>
        </row>
        <row r="2277">
          <cell r="C2277" t="str">
            <v>表土剥离</v>
          </cell>
          <cell r="D2277" t="str">
            <v>m3</v>
          </cell>
        </row>
        <row r="2278">
          <cell r="C2278" t="str">
            <v>表土回填</v>
          </cell>
          <cell r="D2278" t="str">
            <v>m3</v>
          </cell>
        </row>
        <row r="2279">
          <cell r="C2279" t="str">
            <v>犁底层重构</v>
          </cell>
          <cell r="D2279" t="str">
            <v>m3</v>
          </cell>
        </row>
        <row r="2280">
          <cell r="C2280" t="str">
            <v>土方开挖（格田调型）</v>
          </cell>
          <cell r="D2280" t="str">
            <v>m3</v>
          </cell>
        </row>
        <row r="2281">
          <cell r="C2281" t="str">
            <v>土方回填（格田调型）</v>
          </cell>
          <cell r="D2281" t="str">
            <v>m3</v>
          </cell>
        </row>
        <row r="2282">
          <cell r="C2282" t="str">
            <v>田面旋耕</v>
          </cell>
          <cell r="D2282" t="str">
            <v>公顷</v>
          </cell>
        </row>
        <row r="2283">
          <cell r="C2283" t="str">
            <v>拆除田埂</v>
          </cell>
          <cell r="D2283" t="str">
            <v>m</v>
          </cell>
        </row>
        <row r="2284">
          <cell r="C2284" t="str">
            <v>拆除田坎</v>
          </cell>
          <cell r="D2284" t="str">
            <v>m3</v>
          </cell>
        </row>
        <row r="2285">
          <cell r="C2285" t="str">
            <v>修筑田埂</v>
          </cell>
          <cell r="D2285" t="str">
            <v>m</v>
          </cell>
        </row>
        <row r="2286">
          <cell r="C2286" t="str">
            <v>筑田埂</v>
          </cell>
          <cell r="D2286" t="str">
            <v>m3</v>
          </cell>
        </row>
        <row r="2287">
          <cell r="C2287" t="str">
            <v>格田放水口</v>
          </cell>
          <cell r="D2287" t="str">
            <v>处</v>
          </cell>
        </row>
        <row r="2288">
          <cell r="C2288" t="str">
            <v>PVC-U排水管</v>
          </cell>
          <cell r="D2288" t="str">
            <v>m</v>
          </cell>
        </row>
        <row r="2289">
          <cell r="C2289" t="str">
            <v>PVC管45°接头</v>
          </cell>
          <cell r="D2289" t="str">
            <v>个</v>
          </cell>
        </row>
        <row r="2290">
          <cell r="C2290" t="str">
            <v>PVC排水管90°接头</v>
          </cell>
          <cell r="D2290" t="str">
            <v>个</v>
          </cell>
        </row>
        <row r="2291">
          <cell r="C2291" t="str">
            <v>活动接头</v>
          </cell>
          <cell r="D2291" t="str">
            <v>个</v>
          </cell>
        </row>
        <row r="2292">
          <cell r="C2292" t="str">
            <v>地型调型</v>
          </cell>
          <cell r="D2292" t="str">
            <v>亩</v>
          </cell>
        </row>
        <row r="2293">
          <cell r="C2293" t="str">
            <v>坡改梯</v>
          </cell>
          <cell r="D2293" t="str">
            <v>亩</v>
          </cell>
        </row>
        <row r="2294">
          <cell r="C2294" t="str">
            <v>清表</v>
          </cell>
          <cell r="D2294" t="str">
            <v>亩</v>
          </cell>
        </row>
        <row r="2295">
          <cell r="C2295" t="str">
            <v>表土剥离</v>
          </cell>
          <cell r="D2295" t="str">
            <v>m3</v>
          </cell>
        </row>
        <row r="2296">
          <cell r="C2296" t="str">
            <v>表土回填</v>
          </cell>
          <cell r="D2296" t="str">
            <v>m3</v>
          </cell>
        </row>
        <row r="2297">
          <cell r="C2297" t="str">
            <v>土方开挖（调型）</v>
          </cell>
          <cell r="D2297" t="str">
            <v>m3</v>
          </cell>
        </row>
        <row r="2298">
          <cell r="C2298" t="str">
            <v>土方回填（调型）</v>
          </cell>
          <cell r="D2298" t="str">
            <v>m3</v>
          </cell>
        </row>
        <row r="2299">
          <cell r="C2299" t="str">
            <v>田面旋耕</v>
          </cell>
          <cell r="D2299" t="str">
            <v>公顷</v>
          </cell>
        </row>
        <row r="2300">
          <cell r="C2300" t="str">
            <v>拆除土埂</v>
          </cell>
          <cell r="D2300" t="str">
            <v>m</v>
          </cell>
        </row>
        <row r="2301">
          <cell r="C2301" t="str">
            <v>土埂拆除</v>
          </cell>
          <cell r="D2301" t="str">
            <v>m3</v>
          </cell>
        </row>
        <row r="2302">
          <cell r="C2302" t="str">
            <v>筑土埂</v>
          </cell>
          <cell r="D2302" t="str">
            <v>m</v>
          </cell>
        </row>
        <row r="2303">
          <cell r="C2303" t="str">
            <v>土埂修筑</v>
          </cell>
          <cell r="D2303" t="str">
            <v>m3</v>
          </cell>
        </row>
        <row r="2304">
          <cell r="C2304" t="str">
            <v>背沟清理</v>
          </cell>
          <cell r="D2304" t="str">
            <v>m3</v>
          </cell>
        </row>
        <row r="2305">
          <cell r="C2305" t="str">
            <v>囤水田</v>
          </cell>
          <cell r="D2305" t="str">
            <v>口</v>
          </cell>
        </row>
        <row r="2306">
          <cell r="C2306" t="str">
            <v>土地平整</v>
          </cell>
          <cell r="D2306" t="str">
            <v>亩</v>
          </cell>
        </row>
        <row r="2307">
          <cell r="C2307" t="str">
            <v>表土剥离</v>
          </cell>
          <cell r="D2307" t="str">
            <v>m3</v>
          </cell>
        </row>
        <row r="2308">
          <cell r="C2308" t="str">
            <v>表土回填</v>
          </cell>
          <cell r="D2308" t="str">
            <v>m3</v>
          </cell>
        </row>
        <row r="2309">
          <cell r="C2309" t="str">
            <v>土方开挖（格田调型）</v>
          </cell>
          <cell r="D2309" t="str">
            <v>m3</v>
          </cell>
        </row>
        <row r="2310">
          <cell r="C2310" t="str">
            <v>土方回填（格田调型）</v>
          </cell>
          <cell r="D2310" t="str">
            <v>m3</v>
          </cell>
        </row>
        <row r="2311">
          <cell r="C2311" t="str">
            <v>田面旋耕</v>
          </cell>
          <cell r="D2311" t="str">
            <v>公顷</v>
          </cell>
        </row>
        <row r="2312">
          <cell r="C2312" t="str">
            <v>囤水田田埂</v>
          </cell>
          <cell r="D2312" t="str">
            <v>m</v>
          </cell>
        </row>
        <row r="2313">
          <cell r="C2313" t="str">
            <v>土方开挖</v>
          </cell>
          <cell r="D2313" t="str">
            <v>m3</v>
          </cell>
        </row>
        <row r="2314">
          <cell r="C2314" t="str">
            <v>土方回填夯实</v>
          </cell>
          <cell r="D2314" t="str">
            <v>m3</v>
          </cell>
        </row>
        <row r="2315">
          <cell r="C2315" t="str">
            <v>M7.5浆砌砖</v>
          </cell>
          <cell r="D2315" t="str">
            <v>m3</v>
          </cell>
        </row>
        <row r="2316">
          <cell r="C2316" t="str">
            <v>M10砂浆抹面</v>
          </cell>
          <cell r="D2316" t="str">
            <v>m2</v>
          </cell>
        </row>
        <row r="2317">
          <cell r="C2317" t="str">
            <v>下田梯步</v>
          </cell>
          <cell r="D2317" t="str">
            <v>处</v>
          </cell>
        </row>
        <row r="2318">
          <cell r="C2318" t="str">
            <v>土方开挖</v>
          </cell>
          <cell r="D2318" t="str">
            <v>m3</v>
          </cell>
        </row>
        <row r="2319">
          <cell r="C2319" t="str">
            <v>土方回填</v>
          </cell>
          <cell r="D2319" t="str">
            <v>m3</v>
          </cell>
        </row>
        <row r="2320">
          <cell r="C2320" t="str">
            <v>M7.5浆砌砖</v>
          </cell>
          <cell r="D2320" t="str">
            <v>m3</v>
          </cell>
        </row>
        <row r="2321">
          <cell r="C2321" t="str">
            <v>M10砂浆抹面</v>
          </cell>
          <cell r="D2321" t="str">
            <v>m2</v>
          </cell>
        </row>
        <row r="2322">
          <cell r="C2322" t="str">
            <v>M10砂浆抹面（立面）</v>
          </cell>
          <cell r="D2322" t="str">
            <v>m2</v>
          </cell>
        </row>
        <row r="2323">
          <cell r="C2323" t="str">
            <v>囤水田放水口</v>
          </cell>
          <cell r="D2323" t="str">
            <v>处</v>
          </cell>
        </row>
        <row r="2324">
          <cell r="C2324" t="str">
            <v>土方开挖</v>
          </cell>
          <cell r="D2324" t="str">
            <v>m3</v>
          </cell>
        </row>
        <row r="2325">
          <cell r="C2325" t="str">
            <v>土方回填</v>
          </cell>
          <cell r="D2325" t="str">
            <v>m3</v>
          </cell>
        </row>
        <row r="2326">
          <cell r="C2326" t="str">
            <v>C20现浇砼基础（含跌水）</v>
          </cell>
          <cell r="D2326" t="str">
            <v>m3</v>
          </cell>
        </row>
        <row r="2327">
          <cell r="C2327" t="str">
            <v>模板</v>
          </cell>
          <cell r="D2327" t="str">
            <v>m2</v>
          </cell>
        </row>
        <row r="2328">
          <cell r="C2328" t="str">
            <v>M7.5浆砌砖</v>
          </cell>
          <cell r="D2328" t="str">
            <v>m3</v>
          </cell>
        </row>
        <row r="2329">
          <cell r="C2329" t="str">
            <v>M10砂浆抹面</v>
          </cell>
          <cell r="D2329" t="str">
            <v>m2</v>
          </cell>
        </row>
        <row r="2330">
          <cell r="C2330" t="str">
            <v>C25砼预制盖板</v>
          </cell>
          <cell r="D2330" t="str">
            <v>m3</v>
          </cell>
        </row>
        <row r="2331">
          <cell r="C2331" t="str">
            <v>钢筋制作与安装</v>
          </cell>
          <cell r="D2331" t="str">
            <v>t</v>
          </cell>
        </row>
        <row r="2332">
          <cell r="C2332" t="str">
            <v>田间电杆围护</v>
          </cell>
          <cell r="D2332" t="str">
            <v>个</v>
          </cell>
        </row>
        <row r="2333">
          <cell r="C2333" t="str">
            <v>土方开挖</v>
          </cell>
          <cell r="D2333" t="str">
            <v>m3</v>
          </cell>
        </row>
        <row r="2334">
          <cell r="C2334" t="str">
            <v>土方回填夯实</v>
          </cell>
          <cell r="D2334" t="str">
            <v>m3</v>
          </cell>
        </row>
        <row r="2335">
          <cell r="C2335" t="str">
            <v>M7.5浆砌砖</v>
          </cell>
          <cell r="D2335" t="str">
            <v>m3</v>
          </cell>
        </row>
        <row r="2336">
          <cell r="C2336" t="str">
            <v>M10砂浆抹面</v>
          </cell>
          <cell r="D2336" t="str">
            <v>m2</v>
          </cell>
        </row>
        <row r="2337">
          <cell r="C2337" t="str">
            <v>农田地力提升工程</v>
          </cell>
        </row>
        <row r="2338">
          <cell r="C2338" t="str">
            <v>土壤培肥工程</v>
          </cell>
          <cell r="D2338" t="str">
            <v>亩</v>
          </cell>
        </row>
        <row r="2339">
          <cell r="C2339" t="str">
            <v>地力培肥</v>
          </cell>
          <cell r="D2339" t="str">
            <v>t</v>
          </cell>
        </row>
        <row r="2340">
          <cell r="C2340" t="str">
            <v>灌溉与排水工程</v>
          </cell>
        </row>
        <row r="2341">
          <cell r="C2341" t="str">
            <v>输水工程</v>
          </cell>
        </row>
        <row r="2342">
          <cell r="C2342" t="str">
            <v>新建沟渠0.8×0.8</v>
          </cell>
          <cell r="D2342" t="str">
            <v>m</v>
          </cell>
        </row>
        <row r="2343">
          <cell r="C2343" t="str">
            <v>渠体</v>
          </cell>
          <cell r="D2343" t="str">
            <v>m</v>
          </cell>
        </row>
        <row r="2344">
          <cell r="C2344" t="str">
            <v>土方开挖</v>
          </cell>
          <cell r="D2344" t="str">
            <v>m3</v>
          </cell>
        </row>
        <row r="2345">
          <cell r="C2345" t="str">
            <v>土方回填</v>
          </cell>
          <cell r="D2345" t="str">
            <v>m3</v>
          </cell>
        </row>
        <row r="2346">
          <cell r="C2346" t="str">
            <v>20cm厚C20砼底板</v>
          </cell>
          <cell r="D2346" t="str">
            <v>m3</v>
          </cell>
        </row>
        <row r="2347">
          <cell r="C2347" t="str">
            <v>模板</v>
          </cell>
          <cell r="D2347" t="str">
            <v>m2</v>
          </cell>
        </row>
        <row r="2348">
          <cell r="C2348" t="str">
            <v>泄水管Φ50PVC</v>
          </cell>
          <cell r="D2348" t="str">
            <v>m</v>
          </cell>
        </row>
        <row r="2349">
          <cell r="C2349" t="str">
            <v>M7.5浆砌砖</v>
          </cell>
          <cell r="D2349" t="str">
            <v>m3</v>
          </cell>
        </row>
        <row r="2350">
          <cell r="C2350" t="str">
            <v>M10砂浆抹面</v>
          </cell>
          <cell r="D2350" t="str">
            <v>m2</v>
          </cell>
        </row>
        <row r="2351">
          <cell r="C2351" t="str">
            <v>撑杆</v>
          </cell>
          <cell r="D2351" t="str">
            <v>个</v>
          </cell>
        </row>
        <row r="2352">
          <cell r="C2352" t="str">
            <v>C20预制砼撑杆</v>
          </cell>
          <cell r="D2352" t="str">
            <v>m3</v>
          </cell>
        </row>
        <row r="2353">
          <cell r="C2353" t="str">
            <v>钢筋制作与安装</v>
          </cell>
          <cell r="D2353" t="str">
            <v>t</v>
          </cell>
        </row>
        <row r="2354">
          <cell r="C2354" t="str">
            <v>沟盖板</v>
          </cell>
          <cell r="D2354" t="str">
            <v>个</v>
          </cell>
        </row>
        <row r="2355">
          <cell r="C2355" t="str">
            <v>预制C30钢筋砼</v>
          </cell>
          <cell r="D2355" t="str">
            <v>m3</v>
          </cell>
        </row>
        <row r="2356">
          <cell r="C2356" t="str">
            <v>钢筋制作与安装</v>
          </cell>
          <cell r="D2356" t="str">
            <v>t</v>
          </cell>
        </row>
        <row r="2357">
          <cell r="C2357" t="str">
            <v>沉砂池</v>
          </cell>
          <cell r="D2357" t="str">
            <v>处</v>
          </cell>
        </row>
        <row r="2358">
          <cell r="C2358" t="str">
            <v>土方开挖</v>
          </cell>
          <cell r="D2358" t="str">
            <v>m3</v>
          </cell>
        </row>
        <row r="2359">
          <cell r="C2359" t="str">
            <v>土方回填</v>
          </cell>
          <cell r="D2359" t="str">
            <v>m3</v>
          </cell>
        </row>
        <row r="2360">
          <cell r="C2360" t="str">
            <v>C25砼底板</v>
          </cell>
          <cell r="D2360" t="str">
            <v>m3</v>
          </cell>
        </row>
        <row r="2361">
          <cell r="C2361" t="str">
            <v>M7.5浆砌砖</v>
          </cell>
          <cell r="D2361" t="str">
            <v>m3</v>
          </cell>
        </row>
        <row r="2362">
          <cell r="C2362" t="str">
            <v>M10砂浆抹面</v>
          </cell>
          <cell r="D2362" t="str">
            <v>m2</v>
          </cell>
        </row>
        <row r="2363">
          <cell r="C2363" t="str">
            <v>模板</v>
          </cell>
          <cell r="D2363" t="str">
            <v>m2</v>
          </cell>
        </row>
        <row r="2364">
          <cell r="C2364" t="str">
            <v>小型水源工程</v>
          </cell>
        </row>
        <row r="2365">
          <cell r="C2365" t="str">
            <v>整治山坪塘</v>
          </cell>
          <cell r="D2365" t="str">
            <v>座</v>
          </cell>
        </row>
        <row r="2366">
          <cell r="C2366" t="str">
            <v>上游坝坡</v>
          </cell>
        </row>
        <row r="2367">
          <cell r="C2367" t="str">
            <v>清淤</v>
          </cell>
          <cell r="D2367" t="str">
            <v>m3</v>
          </cell>
        </row>
        <row r="2368">
          <cell r="C2368" t="str">
            <v>土方开挖</v>
          </cell>
          <cell r="D2368" t="str">
            <v>m3</v>
          </cell>
        </row>
        <row r="2369">
          <cell r="C2369" t="str">
            <v>土方回填夯实</v>
          </cell>
          <cell r="D2369" t="str">
            <v>m3</v>
          </cell>
        </row>
        <row r="2370">
          <cell r="C2370" t="str">
            <v>C20砼基础</v>
          </cell>
          <cell r="D2370" t="str">
            <v>m3</v>
          </cell>
        </row>
        <row r="2371">
          <cell r="C2371" t="str">
            <v>模板</v>
          </cell>
          <cell r="D2371" t="str">
            <v>m2</v>
          </cell>
        </row>
        <row r="2372">
          <cell r="C2372" t="str">
            <v>C20砼护坡</v>
          </cell>
          <cell r="D2372" t="str">
            <v>m3</v>
          </cell>
        </row>
        <row r="2373">
          <cell r="C2373" t="str">
            <v>泥结碎石路面</v>
          </cell>
          <cell r="D2373" t="str">
            <v>m2</v>
          </cell>
        </row>
        <row r="2374">
          <cell r="C2374" t="str">
            <v>沥青木板伸缩缝</v>
          </cell>
          <cell r="D2374" t="str">
            <v>m2</v>
          </cell>
        </row>
        <row r="2375">
          <cell r="C2375" t="str">
            <v>C20砼压顶</v>
          </cell>
          <cell r="D2375" t="str">
            <v>m3</v>
          </cell>
        </row>
        <row r="2376">
          <cell r="C2376" t="str">
            <v>下游坝坡</v>
          </cell>
        </row>
        <row r="2377">
          <cell r="C2377" t="str">
            <v>土方开挖</v>
          </cell>
          <cell r="D2377" t="str">
            <v>m3</v>
          </cell>
        </row>
        <row r="2378">
          <cell r="C2378" t="str">
            <v>土方回填夯实</v>
          </cell>
          <cell r="D2378" t="str">
            <v>m3</v>
          </cell>
        </row>
        <row r="2379">
          <cell r="C2379" t="str">
            <v>C20砼压顶</v>
          </cell>
          <cell r="D2379" t="str">
            <v>m3</v>
          </cell>
        </row>
        <row r="2380">
          <cell r="C2380" t="str">
            <v>溢洪道</v>
          </cell>
        </row>
        <row r="2381">
          <cell r="C2381" t="str">
            <v>土方开挖</v>
          </cell>
          <cell r="D2381" t="str">
            <v>m3</v>
          </cell>
        </row>
        <row r="2382">
          <cell r="C2382" t="str">
            <v>土方回填夯实</v>
          </cell>
          <cell r="D2382" t="str">
            <v>m3</v>
          </cell>
        </row>
        <row r="2383">
          <cell r="C2383" t="str">
            <v>预制C30钢筋砼</v>
          </cell>
          <cell r="D2383" t="str">
            <v>m3</v>
          </cell>
        </row>
        <row r="2384">
          <cell r="C2384" t="str">
            <v>现浇C20砼溢洪道</v>
          </cell>
          <cell r="D2384" t="str">
            <v>m3</v>
          </cell>
        </row>
        <row r="2385">
          <cell r="C2385" t="str">
            <v>现浇C20砼消力池</v>
          </cell>
          <cell r="D2385" t="str">
            <v>m3</v>
          </cell>
        </row>
        <row r="2386">
          <cell r="C2386" t="str">
            <v>模板</v>
          </cell>
          <cell r="D2386" t="str">
            <v>m2</v>
          </cell>
        </row>
        <row r="2387">
          <cell r="C2387" t="str">
            <v>钢筋制作与安装</v>
          </cell>
          <cell r="D2387" t="str">
            <v>t</v>
          </cell>
        </row>
        <row r="2388">
          <cell r="C2388" t="str">
            <v>PEφ160放水管</v>
          </cell>
          <cell r="D2388" t="str">
            <v>m</v>
          </cell>
        </row>
        <row r="2389">
          <cell r="C2389" t="str">
            <v>放水闸阀</v>
          </cell>
          <cell r="D2389" t="str">
            <v>个</v>
          </cell>
        </row>
        <row r="2390">
          <cell r="C2390" t="str">
            <v>放水管防水处理</v>
          </cell>
          <cell r="D2390" t="str">
            <v>m2</v>
          </cell>
        </row>
        <row r="2391">
          <cell r="C2391" t="str">
            <v>20cm现浇C20砼渠道</v>
          </cell>
          <cell r="D2391" t="str">
            <v>m3</v>
          </cell>
        </row>
        <row r="2392">
          <cell r="C2392" t="str">
            <v>下塘梯步</v>
          </cell>
        </row>
        <row r="2393">
          <cell r="C2393" t="str">
            <v>C30现浇砼梯步</v>
          </cell>
          <cell r="D2393" t="str">
            <v>m3</v>
          </cell>
        </row>
        <row r="2394">
          <cell r="C2394" t="str">
            <v>模板</v>
          </cell>
          <cell r="D2394" t="str">
            <v>m2</v>
          </cell>
        </row>
        <row r="2395">
          <cell r="C2395" t="str">
            <v>预制C25钢筋砼盖板</v>
          </cell>
          <cell r="D2395" t="str">
            <v>m3</v>
          </cell>
        </row>
        <row r="2396">
          <cell r="C2396" t="str">
            <v>现浇C20取水平台</v>
          </cell>
          <cell r="D2396" t="str">
            <v>m3</v>
          </cell>
        </row>
        <row r="2397">
          <cell r="C2397" t="str">
            <v>钢筋制作与安装</v>
          </cell>
          <cell r="D2397" t="str">
            <v>t</v>
          </cell>
        </row>
        <row r="2398">
          <cell r="C2398" t="str">
            <v>栏杆</v>
          </cell>
        </row>
        <row r="2399">
          <cell r="C2399" t="str">
            <v>不锈钢防护拦</v>
          </cell>
          <cell r="D2399" t="str">
            <v>m</v>
          </cell>
        </row>
        <row r="2400">
          <cell r="C2400" t="str">
            <v>100m³蓄水池</v>
          </cell>
          <cell r="D2400" t="str">
            <v>座</v>
          </cell>
        </row>
        <row r="2401">
          <cell r="C2401" t="str">
            <v>土方开挖(蓄水池)</v>
          </cell>
          <cell r="D2401" t="str">
            <v>m3</v>
          </cell>
        </row>
        <row r="2402">
          <cell r="C2402" t="str">
            <v>石方开挖(蓄水池)</v>
          </cell>
          <cell r="D2402" t="str">
            <v>m3</v>
          </cell>
        </row>
        <row r="2403">
          <cell r="C2403" t="str">
            <v>土方回填夯实</v>
          </cell>
          <cell r="D2403" t="str">
            <v>m3</v>
          </cell>
        </row>
        <row r="2404">
          <cell r="C2404" t="str">
            <v>C20混凝土垫层</v>
          </cell>
          <cell r="D2404" t="str">
            <v>m3</v>
          </cell>
        </row>
        <row r="2405">
          <cell r="C2405" t="str">
            <v>C25钢筋混凝土底板</v>
          </cell>
          <cell r="D2405" t="str">
            <v>m3</v>
          </cell>
        </row>
        <row r="2406">
          <cell r="C2406" t="str">
            <v>M7.5浆砌砖池壁</v>
          </cell>
          <cell r="D2406" t="str">
            <v>m3</v>
          </cell>
        </row>
        <row r="2407">
          <cell r="C2407" t="str">
            <v>M7.5浆砌砖护栏</v>
          </cell>
          <cell r="D2407" t="str">
            <v>m3</v>
          </cell>
        </row>
        <row r="2408">
          <cell r="C2408" t="str">
            <v>现浇C20砼梯步</v>
          </cell>
          <cell r="D2408" t="str">
            <v>m3</v>
          </cell>
        </row>
        <row r="2409">
          <cell r="C2409" t="str">
            <v>现浇C20砼配套排水沟、沉沙池</v>
          </cell>
          <cell r="D2409" t="str">
            <v>m3</v>
          </cell>
        </row>
        <row r="2410">
          <cell r="C2410" t="str">
            <v>模板</v>
          </cell>
          <cell r="D2410" t="str">
            <v>m2</v>
          </cell>
        </row>
        <row r="2411">
          <cell r="C2411" t="str">
            <v>M10砂浆抹面</v>
          </cell>
          <cell r="D2411" t="str">
            <v>m2</v>
          </cell>
        </row>
        <row r="2412">
          <cell r="C2412" t="str">
            <v>不锈钢防护门</v>
          </cell>
          <cell r="D2412" t="str">
            <v>扇</v>
          </cell>
        </row>
        <row r="2413">
          <cell r="C2413" t="str">
            <v>钢筋制作与安装</v>
          </cell>
          <cell r="D2413" t="str">
            <v>t</v>
          </cell>
        </row>
        <row r="2414">
          <cell r="C2414" t="str">
            <v>DN75PPR管</v>
          </cell>
          <cell r="D2414" t="str">
            <v>m</v>
          </cell>
        </row>
        <row r="2415">
          <cell r="C2415" t="str">
            <v>DN75闸阀</v>
          </cell>
          <cell r="D2415" t="str">
            <v>个</v>
          </cell>
        </row>
        <row r="2416">
          <cell r="C2416" t="str">
            <v>泵站</v>
          </cell>
        </row>
        <row r="2417">
          <cell r="C2417" t="str">
            <v>提灌站（泵房）</v>
          </cell>
          <cell r="D2417" t="str">
            <v>座</v>
          </cell>
        </row>
        <row r="2418">
          <cell r="C2418" t="str">
            <v>泵房</v>
          </cell>
          <cell r="D2418" t="str">
            <v>m2</v>
          </cell>
        </row>
        <row r="2419">
          <cell r="C2419" t="str">
            <v>管道工程</v>
          </cell>
        </row>
        <row r="2420">
          <cell r="C2420" t="str">
            <v>PE管（160mm)</v>
          </cell>
          <cell r="D2420" t="str">
            <v>m</v>
          </cell>
        </row>
        <row r="2421">
          <cell r="C2421" t="str">
            <v>沟槽土方开挖</v>
          </cell>
          <cell r="D2421" t="str">
            <v>m3</v>
          </cell>
        </row>
        <row r="2422">
          <cell r="C2422" t="str">
            <v>土方回填</v>
          </cell>
          <cell r="D2422" t="str">
            <v>m3</v>
          </cell>
        </row>
        <row r="2423">
          <cell r="C2423" t="str">
            <v>PE管（200mm)</v>
          </cell>
          <cell r="D2423" t="str">
            <v>m</v>
          </cell>
        </row>
        <row r="2424">
          <cell r="C2424" t="str">
            <v>沟槽土方开挖</v>
          </cell>
          <cell r="D2424" t="str">
            <v>m3</v>
          </cell>
        </row>
        <row r="2425">
          <cell r="C2425" t="str">
            <v>土方回填</v>
          </cell>
          <cell r="D2425" t="str">
            <v>m3</v>
          </cell>
        </row>
        <row r="2426">
          <cell r="C2426" t="str">
            <v>管道附属设施</v>
          </cell>
        </row>
        <row r="2427">
          <cell r="C2427" t="str">
            <v>闸阀井（砖砌）</v>
          </cell>
          <cell r="D2427" t="str">
            <v>个</v>
          </cell>
        </row>
        <row r="2428">
          <cell r="C2428" t="str">
            <v>土方开挖</v>
          </cell>
          <cell r="D2428" t="str">
            <v>m</v>
          </cell>
        </row>
        <row r="2429">
          <cell r="C2429" t="str">
            <v>土方回填</v>
          </cell>
          <cell r="D2429" t="str">
            <v>m</v>
          </cell>
        </row>
        <row r="2430">
          <cell r="C2430" t="str">
            <v>现浇C20砼</v>
          </cell>
          <cell r="D2430" t="str">
            <v>m3</v>
          </cell>
        </row>
        <row r="2431">
          <cell r="C2431" t="str">
            <v>M7.5浆砌砖</v>
          </cell>
          <cell r="D2431" t="str">
            <v>m3</v>
          </cell>
        </row>
        <row r="2432">
          <cell r="C2432" t="str">
            <v>预制C25钢筋砼盖板</v>
          </cell>
          <cell r="D2432" t="str">
            <v>m3</v>
          </cell>
        </row>
        <row r="2433">
          <cell r="C2433" t="str">
            <v>钢筋制作与安装</v>
          </cell>
          <cell r="D2433" t="str">
            <v>t</v>
          </cell>
        </row>
        <row r="2434">
          <cell r="C2434" t="str">
            <v>模板</v>
          </cell>
          <cell r="D2434" t="str">
            <v>m2</v>
          </cell>
        </row>
        <row r="2435">
          <cell r="C2435" t="str">
            <v>闸阀井（预制）</v>
          </cell>
          <cell r="D2435" t="str">
            <v>个</v>
          </cell>
        </row>
        <row r="2436">
          <cell r="C2436" t="str">
            <v>土方开挖</v>
          </cell>
          <cell r="D2436" t="str">
            <v>m</v>
          </cell>
        </row>
        <row r="2437">
          <cell r="C2437" t="str">
            <v>土方回填</v>
          </cell>
          <cell r="D2437" t="str">
            <v>m</v>
          </cell>
        </row>
        <row r="2438">
          <cell r="C2438" t="str">
            <v>现浇C20砼</v>
          </cell>
          <cell r="D2438" t="str">
            <v>m3</v>
          </cell>
        </row>
        <row r="2439">
          <cell r="C2439" t="str">
            <v>模板</v>
          </cell>
          <cell r="D2439" t="str">
            <v>m2</v>
          </cell>
        </row>
        <row r="2440">
          <cell r="C2440" t="str">
            <v>预制闸阀井安装</v>
          </cell>
          <cell r="D2440" t="str">
            <v>个</v>
          </cell>
        </row>
        <row r="2441">
          <cell r="C2441" t="str">
            <v>树脂井盖安装</v>
          </cell>
          <cell r="D2441" t="str">
            <v>个</v>
          </cell>
        </row>
        <row r="2442">
          <cell r="C2442" t="str">
            <v>镇墩</v>
          </cell>
          <cell r="D2442" t="str">
            <v>个</v>
          </cell>
        </row>
        <row r="2443">
          <cell r="C2443" t="str">
            <v>墩</v>
          </cell>
          <cell r="D2443" t="str">
            <v>m3</v>
          </cell>
        </row>
        <row r="2444">
          <cell r="C2444" t="str">
            <v>管道过路</v>
          </cell>
          <cell r="D2444" t="str">
            <v>处</v>
          </cell>
        </row>
        <row r="2445">
          <cell r="C2445" t="str">
            <v>混凝土拆除</v>
          </cell>
          <cell r="D2445" t="str">
            <v>m</v>
          </cell>
        </row>
        <row r="2446">
          <cell r="C2446" t="str">
            <v>钢套管DN200（壁厚4.5mm）</v>
          </cell>
          <cell r="D2446" t="str">
            <v>m</v>
          </cell>
        </row>
        <row r="2447">
          <cell r="C2447" t="str">
            <v>10cm厚泥结碎石路基</v>
          </cell>
          <cell r="D2447" t="str">
            <v>m2</v>
          </cell>
        </row>
        <row r="2448">
          <cell r="C2448" t="str">
            <v>20cm厚C30砼路面</v>
          </cell>
          <cell r="D2448" t="str">
            <v>m2</v>
          </cell>
        </row>
        <row r="2449">
          <cell r="C2449" t="str">
            <v>渠系建筑物</v>
          </cell>
        </row>
        <row r="2450">
          <cell r="C2450" t="str">
            <v>涵管D200</v>
          </cell>
          <cell r="D2450" t="str">
            <v>处</v>
          </cell>
        </row>
        <row r="2451">
          <cell r="C2451" t="str">
            <v>土方开挖</v>
          </cell>
          <cell r="D2451" t="str">
            <v>m3</v>
          </cell>
        </row>
        <row r="2452">
          <cell r="C2452" t="str">
            <v>土方回填夯实</v>
          </cell>
          <cell r="D2452" t="str">
            <v>m3</v>
          </cell>
        </row>
        <row r="2453">
          <cell r="C2453" t="str">
            <v>C15混凝土管垫层</v>
          </cell>
          <cell r="D2453" t="str">
            <v>m3</v>
          </cell>
        </row>
        <row r="2454">
          <cell r="C2454" t="str">
            <v>M7.5浆砌砖</v>
          </cell>
          <cell r="D2454" t="str">
            <v>m3</v>
          </cell>
        </row>
        <row r="2455">
          <cell r="C2455" t="str">
            <v>M10砂浆抹面</v>
          </cell>
          <cell r="D2455" t="str">
            <v>m2</v>
          </cell>
        </row>
        <row r="2456">
          <cell r="C2456" t="str">
            <v>DN200钢筋砼管</v>
          </cell>
          <cell r="D2456" t="str">
            <v>m</v>
          </cell>
        </row>
        <row r="2457">
          <cell r="C2457" t="str">
            <v>模板</v>
          </cell>
          <cell r="D2457" t="str">
            <v>m2</v>
          </cell>
        </row>
        <row r="2458">
          <cell r="C2458" t="str">
            <v>涵管D500</v>
          </cell>
          <cell r="D2458" t="str">
            <v>处</v>
          </cell>
        </row>
        <row r="2459">
          <cell r="C2459" t="str">
            <v>土方开挖</v>
          </cell>
          <cell r="D2459" t="str">
            <v>m3</v>
          </cell>
        </row>
        <row r="2460">
          <cell r="C2460" t="str">
            <v>土方回填夯实</v>
          </cell>
          <cell r="D2460" t="str">
            <v>m3</v>
          </cell>
        </row>
        <row r="2461">
          <cell r="C2461" t="str">
            <v>C15混凝土管垫层</v>
          </cell>
          <cell r="D2461" t="str">
            <v>m3</v>
          </cell>
        </row>
        <row r="2462">
          <cell r="C2462" t="str">
            <v>M7.5浆砌砖</v>
          </cell>
          <cell r="D2462" t="str">
            <v>m3</v>
          </cell>
        </row>
        <row r="2463">
          <cell r="C2463" t="str">
            <v>M10砂浆抹面</v>
          </cell>
          <cell r="D2463" t="str">
            <v>m2</v>
          </cell>
        </row>
        <row r="2464">
          <cell r="C2464" t="str">
            <v>DN500钢筋砼管</v>
          </cell>
          <cell r="D2464" t="str">
            <v>m</v>
          </cell>
        </row>
        <row r="2465">
          <cell r="C2465" t="str">
            <v>模板</v>
          </cell>
          <cell r="D2465" t="str">
            <v>m2</v>
          </cell>
        </row>
        <row r="2466">
          <cell r="C2466" t="str">
            <v>涵管D800</v>
          </cell>
          <cell r="D2466" t="str">
            <v>处</v>
          </cell>
        </row>
        <row r="2467">
          <cell r="C2467" t="str">
            <v>土方开挖</v>
          </cell>
          <cell r="D2467" t="str">
            <v>m3</v>
          </cell>
        </row>
        <row r="2468">
          <cell r="C2468" t="str">
            <v>土方回填夯实</v>
          </cell>
          <cell r="D2468" t="str">
            <v>m3</v>
          </cell>
        </row>
        <row r="2469">
          <cell r="C2469" t="str">
            <v>C15混凝土管垫层</v>
          </cell>
          <cell r="D2469" t="str">
            <v>m3</v>
          </cell>
        </row>
        <row r="2470">
          <cell r="C2470" t="str">
            <v>M7.5浆砌砖</v>
          </cell>
          <cell r="D2470" t="str">
            <v>m3</v>
          </cell>
        </row>
        <row r="2471">
          <cell r="C2471" t="str">
            <v>M10砂浆抹面</v>
          </cell>
          <cell r="D2471" t="str">
            <v>m2</v>
          </cell>
        </row>
        <row r="2472">
          <cell r="C2472" t="str">
            <v>DN800钢筋砼管</v>
          </cell>
          <cell r="D2472" t="str">
            <v>m</v>
          </cell>
        </row>
        <row r="2473">
          <cell r="C2473" t="str">
            <v>模板</v>
          </cell>
          <cell r="D2473" t="str">
            <v>m2</v>
          </cell>
        </row>
        <row r="2474">
          <cell r="C2474" t="str">
            <v>量水尺</v>
          </cell>
          <cell r="D2474" t="str">
            <v>套</v>
          </cell>
        </row>
        <row r="2475">
          <cell r="C2475" t="str">
            <v>田间道路工程</v>
          </cell>
        </row>
        <row r="2476">
          <cell r="C2476" t="str">
            <v>机耕道</v>
          </cell>
        </row>
        <row r="2477">
          <cell r="C2477" t="str">
            <v>机耕道（3.5m宽）</v>
          </cell>
          <cell r="D2477" t="str">
            <v>m</v>
          </cell>
        </row>
        <row r="2478">
          <cell r="C2478" t="str">
            <v>土方开挖</v>
          </cell>
          <cell r="D2478" t="str">
            <v>m3</v>
          </cell>
        </row>
        <row r="2479">
          <cell r="C2479" t="str">
            <v>土方回填</v>
          </cell>
          <cell r="D2479" t="str">
            <v>m3</v>
          </cell>
        </row>
        <row r="2480">
          <cell r="C2480" t="str">
            <v>路床碾压</v>
          </cell>
          <cell r="D2480" t="str">
            <v>m2</v>
          </cell>
        </row>
        <row r="2481">
          <cell r="C2481" t="str">
            <v>15cm厚泥结石路面</v>
          </cell>
          <cell r="D2481" t="str">
            <v>m2</v>
          </cell>
        </row>
        <row r="2482">
          <cell r="C2482" t="str">
            <v>土路肩</v>
          </cell>
          <cell r="D2482" t="str">
            <v>m3</v>
          </cell>
        </row>
        <row r="2483">
          <cell r="C2483" t="str">
            <v>土质边沟</v>
          </cell>
          <cell r="D2483" t="str">
            <v>m3</v>
          </cell>
        </row>
        <row r="2484">
          <cell r="C2484" t="str">
            <v>道路接口</v>
          </cell>
          <cell r="D2484" t="str">
            <v>处</v>
          </cell>
        </row>
        <row r="2485">
          <cell r="C2485" t="str">
            <v>土方开挖</v>
          </cell>
          <cell r="D2485" t="str">
            <v>m3</v>
          </cell>
        </row>
        <row r="2486">
          <cell r="C2486" t="str">
            <v>土方回填</v>
          </cell>
          <cell r="D2486" t="str">
            <v>m3</v>
          </cell>
        </row>
        <row r="2487">
          <cell r="C2487" t="str">
            <v>路床碾压</v>
          </cell>
          <cell r="D2487" t="str">
            <v>m2</v>
          </cell>
        </row>
        <row r="2488">
          <cell r="C2488" t="str">
            <v>15cm厚泥结石路面</v>
          </cell>
          <cell r="D2488" t="str">
            <v>m2</v>
          </cell>
        </row>
        <row r="2489">
          <cell r="C2489" t="str">
            <v>弯道加宽</v>
          </cell>
          <cell r="D2489" t="str">
            <v>处</v>
          </cell>
        </row>
        <row r="2490">
          <cell r="C2490" t="str">
            <v>土方开挖</v>
          </cell>
          <cell r="D2490" t="str">
            <v>m3</v>
          </cell>
        </row>
        <row r="2491">
          <cell r="C2491" t="str">
            <v>土方回填</v>
          </cell>
          <cell r="D2491" t="str">
            <v>m3</v>
          </cell>
        </row>
        <row r="2492">
          <cell r="C2492" t="str">
            <v>路床碾压</v>
          </cell>
          <cell r="D2492" t="str">
            <v>m2</v>
          </cell>
        </row>
        <row r="2493">
          <cell r="C2493" t="str">
            <v>15cm厚泥结石路面</v>
          </cell>
          <cell r="D2493" t="str">
            <v>m2</v>
          </cell>
        </row>
        <row r="2494">
          <cell r="C2494" t="str">
            <v>错车道</v>
          </cell>
          <cell r="D2494" t="str">
            <v>处</v>
          </cell>
        </row>
        <row r="2495">
          <cell r="C2495" t="str">
            <v>土方开挖</v>
          </cell>
          <cell r="D2495" t="str">
            <v>m3</v>
          </cell>
        </row>
        <row r="2496">
          <cell r="C2496" t="str">
            <v>土方回填</v>
          </cell>
          <cell r="D2496" t="str">
            <v>m3</v>
          </cell>
        </row>
        <row r="2497">
          <cell r="C2497" t="str">
            <v>路床碾压</v>
          </cell>
          <cell r="D2497" t="str">
            <v>m2</v>
          </cell>
        </row>
        <row r="2498">
          <cell r="C2498" t="str">
            <v>15cm厚泥结石路面</v>
          </cell>
          <cell r="D2498" t="str">
            <v>m2</v>
          </cell>
        </row>
        <row r="2499">
          <cell r="C2499" t="str">
            <v>下田坡道</v>
          </cell>
          <cell r="D2499" t="str">
            <v>处</v>
          </cell>
        </row>
        <row r="2500">
          <cell r="C2500" t="str">
            <v>土方开挖</v>
          </cell>
          <cell r="D2500" t="str">
            <v>m3</v>
          </cell>
        </row>
        <row r="2501">
          <cell r="C2501" t="str">
            <v>土方回填夯实</v>
          </cell>
          <cell r="D2501" t="str">
            <v>m3</v>
          </cell>
        </row>
        <row r="2502">
          <cell r="C2502" t="str">
            <v>科技推广措施</v>
          </cell>
        </row>
        <row r="2503">
          <cell r="C2503" t="str">
            <v>耕地质量监测</v>
          </cell>
          <cell r="D2503" t="str">
            <v>处</v>
          </cell>
        </row>
        <row r="2504">
          <cell r="C2504" t="str">
            <v>其他工程</v>
          </cell>
        </row>
        <row r="2505">
          <cell r="C2505" t="str">
            <v>标识牌</v>
          </cell>
        </row>
        <row r="2506">
          <cell r="C2506" t="str">
            <v>标识牌</v>
          </cell>
          <cell r="D2506" t="str">
            <v>个</v>
          </cell>
        </row>
        <row r="2507">
          <cell r="C2507" t="str">
            <v>警示牌</v>
          </cell>
        </row>
        <row r="2508">
          <cell r="C2508" t="str">
            <v>警示牌</v>
          </cell>
          <cell r="D2508" t="str">
            <v>个</v>
          </cell>
        </row>
        <row r="2509">
          <cell r="C2509" t="str">
            <v>黄家镇、机电设备及安装工程</v>
          </cell>
        </row>
        <row r="2510">
          <cell r="C2510" t="str">
            <v>酒谷村</v>
          </cell>
        </row>
        <row r="2511">
          <cell r="C2511" t="str">
            <v>提灌站</v>
          </cell>
        </row>
        <row r="2512">
          <cell r="C2512" t="str">
            <v>设备及安装工程</v>
          </cell>
        </row>
        <row r="2513">
          <cell r="C2513" t="str">
            <v>真空泵250QJ100-72/4</v>
          </cell>
          <cell r="D2513" t="str">
            <v>台</v>
          </cell>
        </row>
        <row r="2514">
          <cell r="C2514" t="str">
            <v>真空泵250QJ100-108/6</v>
          </cell>
          <cell r="D2514" t="str">
            <v>台</v>
          </cell>
        </row>
        <row r="2515">
          <cell r="C2515" t="str">
            <v>电缆线3*50</v>
          </cell>
          <cell r="D2515" t="str">
            <v>m</v>
          </cell>
        </row>
        <row r="2516">
          <cell r="C2516" t="str">
            <v>底阀DN200</v>
          </cell>
          <cell r="D2516" t="str">
            <v>个</v>
          </cell>
        </row>
        <row r="2517">
          <cell r="C2517" t="str">
            <v>止回阀DN200</v>
          </cell>
          <cell r="D2517" t="str">
            <v>个</v>
          </cell>
        </row>
        <row r="2518">
          <cell r="C2518" t="str">
            <v>控制柜55KW 软启动柜</v>
          </cell>
          <cell r="D2518" t="str">
            <v>个</v>
          </cell>
        </row>
        <row r="2519">
          <cell r="C2519" t="str">
            <v>控制柜30KW 软启动柜</v>
          </cell>
          <cell r="D2519" t="str">
            <v>个</v>
          </cell>
        </row>
        <row r="2520">
          <cell r="C2520" t="str">
            <v>1.0MPa DN200涡轮流量计</v>
          </cell>
          <cell r="D2520" t="str">
            <v>个</v>
          </cell>
        </row>
        <row r="2521">
          <cell r="C2521" t="str">
            <v>胶垫DN200</v>
          </cell>
          <cell r="D2521" t="str">
            <v>个</v>
          </cell>
        </row>
        <row r="2522">
          <cell r="C2522" t="str">
            <v>螺栓16*60</v>
          </cell>
          <cell r="D2522" t="str">
            <v>个</v>
          </cell>
        </row>
        <row r="2523">
          <cell r="C2523" t="str">
            <v>圆钢φ10镀锌避雷带</v>
          </cell>
          <cell r="D2523" t="str">
            <v>m</v>
          </cell>
        </row>
        <row r="2524">
          <cell r="C2524" t="str">
            <v>扁钢-25×3×400镀锌避雷带支持卡子</v>
          </cell>
          <cell r="D2524" t="str">
            <v>套</v>
          </cell>
        </row>
        <row r="2525">
          <cell r="C2525" t="str">
            <v>镀锌扁钢-50×5接地干线</v>
          </cell>
          <cell r="D2525" t="str">
            <v>m</v>
          </cell>
        </row>
        <row r="2526">
          <cell r="C2526" t="str">
            <v>镀锌扁钢-40×4接地支线</v>
          </cell>
          <cell r="D2526" t="str">
            <v>m</v>
          </cell>
        </row>
        <row r="2527">
          <cell r="C2527" t="str">
            <v>防潮灯1x40W</v>
          </cell>
          <cell r="D2527" t="str">
            <v>盏</v>
          </cell>
        </row>
        <row r="2528">
          <cell r="C2528" t="str">
            <v>双联单控开关</v>
          </cell>
          <cell r="D2528" t="str">
            <v>个</v>
          </cell>
        </row>
        <row r="2529">
          <cell r="C2529" t="str">
            <v>BV-2x2.5绝缘电线</v>
          </cell>
          <cell r="D2529" t="str">
            <v>m</v>
          </cell>
        </row>
        <row r="2530">
          <cell r="C2530" t="str">
            <v>PVC16</v>
          </cell>
          <cell r="D2530" t="str">
            <v>m</v>
          </cell>
        </row>
        <row r="2531">
          <cell r="C2531" t="str">
            <v>龙王村</v>
          </cell>
        </row>
        <row r="2532">
          <cell r="C2532" t="str">
            <v>提灌站</v>
          </cell>
        </row>
        <row r="2533">
          <cell r="C2533" t="str">
            <v>设备及安装工程</v>
          </cell>
        </row>
        <row r="2534">
          <cell r="C2534" t="str">
            <v>真空泵200QJ80-77/7</v>
          </cell>
          <cell r="D2534" t="str">
            <v>台</v>
          </cell>
        </row>
        <row r="2535">
          <cell r="C2535" t="str">
            <v>电缆线3*50</v>
          </cell>
          <cell r="D2535" t="str">
            <v>m</v>
          </cell>
        </row>
        <row r="2536">
          <cell r="C2536" t="str">
            <v>底阀DN200</v>
          </cell>
          <cell r="D2536" t="str">
            <v>个</v>
          </cell>
        </row>
        <row r="2537">
          <cell r="C2537" t="str">
            <v>止回阀DN200</v>
          </cell>
          <cell r="D2537" t="str">
            <v>个</v>
          </cell>
        </row>
        <row r="2538">
          <cell r="C2538" t="str">
            <v>控制柜37KW 软启动柜</v>
          </cell>
          <cell r="D2538" t="str">
            <v>个</v>
          </cell>
        </row>
        <row r="2539">
          <cell r="C2539" t="str">
            <v>1.0MPa DN200涡轮流量计</v>
          </cell>
          <cell r="D2539" t="str">
            <v>个</v>
          </cell>
        </row>
        <row r="2540">
          <cell r="C2540" t="str">
            <v>胶垫DN200</v>
          </cell>
          <cell r="D2540" t="str">
            <v>个</v>
          </cell>
        </row>
        <row r="2541">
          <cell r="C2541" t="str">
            <v>螺栓16*60</v>
          </cell>
          <cell r="D2541" t="str">
            <v>个</v>
          </cell>
        </row>
        <row r="2542">
          <cell r="C2542" t="str">
            <v>圆钢φ10镀锌避雷带</v>
          </cell>
          <cell r="D2542" t="str">
            <v>m</v>
          </cell>
        </row>
        <row r="2543">
          <cell r="C2543" t="str">
            <v>扁钢-25×3×400镀锌避雷带支持卡子</v>
          </cell>
          <cell r="D2543" t="str">
            <v>套</v>
          </cell>
        </row>
        <row r="2544">
          <cell r="C2544" t="str">
            <v>镀锌扁钢-50×5接地干线</v>
          </cell>
          <cell r="D2544" t="str">
            <v>m</v>
          </cell>
        </row>
        <row r="2545">
          <cell r="C2545" t="str">
            <v>镀锌扁钢-40×4接地支线</v>
          </cell>
          <cell r="D2545" t="str">
            <v>m</v>
          </cell>
        </row>
        <row r="2546">
          <cell r="C2546" t="str">
            <v>防潮灯1x40W</v>
          </cell>
          <cell r="D2546" t="str">
            <v>盏</v>
          </cell>
        </row>
        <row r="2547">
          <cell r="C2547" t="str">
            <v>双联单控开关</v>
          </cell>
          <cell r="D2547" t="str">
            <v>个</v>
          </cell>
        </row>
        <row r="2548">
          <cell r="C2548" t="str">
            <v>BV-2x2.5绝缘电线</v>
          </cell>
          <cell r="D2548" t="str">
            <v>m</v>
          </cell>
        </row>
        <row r="2549">
          <cell r="C2549" t="str">
            <v>PVC16</v>
          </cell>
          <cell r="D2549" t="str">
            <v>m</v>
          </cell>
        </row>
        <row r="2550">
          <cell r="C2550" t="str">
            <v>龙威村</v>
          </cell>
        </row>
        <row r="2551">
          <cell r="C2551" t="str">
            <v>提灌站</v>
          </cell>
        </row>
        <row r="2552">
          <cell r="C2552" t="str">
            <v>设备及安装工程</v>
          </cell>
        </row>
        <row r="2553">
          <cell r="C2553" t="str">
            <v>真空泵250QJ100-108/6</v>
          </cell>
          <cell r="D2553" t="str">
            <v>台</v>
          </cell>
        </row>
        <row r="2554">
          <cell r="C2554" t="str">
            <v>电缆线3*50</v>
          </cell>
          <cell r="D2554" t="str">
            <v>m</v>
          </cell>
        </row>
        <row r="2555">
          <cell r="C2555" t="str">
            <v>底阀DN200</v>
          </cell>
          <cell r="D2555" t="str">
            <v>个</v>
          </cell>
        </row>
        <row r="2556">
          <cell r="C2556" t="str">
            <v>止回阀DN200</v>
          </cell>
          <cell r="D2556" t="str">
            <v>个</v>
          </cell>
        </row>
        <row r="2557">
          <cell r="C2557" t="str">
            <v>控制柜55KW 软启动柜</v>
          </cell>
          <cell r="D2557" t="str">
            <v>个</v>
          </cell>
        </row>
        <row r="2558">
          <cell r="C2558" t="str">
            <v>1.0MPa DN200涡轮流量计</v>
          </cell>
          <cell r="D2558" t="str">
            <v>个</v>
          </cell>
        </row>
        <row r="2559">
          <cell r="C2559" t="str">
            <v>胶垫DN200</v>
          </cell>
          <cell r="D2559" t="str">
            <v>个</v>
          </cell>
        </row>
        <row r="2560">
          <cell r="C2560" t="str">
            <v>螺栓16*60</v>
          </cell>
          <cell r="D2560" t="str">
            <v>个</v>
          </cell>
        </row>
        <row r="2561">
          <cell r="C2561" t="str">
            <v>圆钢φ10镀锌避雷带</v>
          </cell>
          <cell r="D2561" t="str">
            <v>m</v>
          </cell>
        </row>
        <row r="2562">
          <cell r="C2562" t="str">
            <v>扁钢-25×3×400镀锌避雷带支持卡子</v>
          </cell>
          <cell r="D2562" t="str">
            <v>套</v>
          </cell>
        </row>
        <row r="2563">
          <cell r="C2563" t="str">
            <v>镀锌扁钢-50×5接地干线</v>
          </cell>
          <cell r="D2563" t="str">
            <v>m</v>
          </cell>
        </row>
        <row r="2564">
          <cell r="C2564" t="str">
            <v>镀锌扁钢-40×4接地支线</v>
          </cell>
          <cell r="D2564" t="str">
            <v>m</v>
          </cell>
        </row>
        <row r="2565">
          <cell r="C2565" t="str">
            <v>防潮灯1x40W</v>
          </cell>
          <cell r="D2565" t="str">
            <v>盏</v>
          </cell>
        </row>
        <row r="2566">
          <cell r="C2566" t="str">
            <v>双联单控开关</v>
          </cell>
          <cell r="D2566" t="str">
            <v>个</v>
          </cell>
        </row>
        <row r="2567">
          <cell r="C2567" t="str">
            <v>BV-2x2.5绝缘电线</v>
          </cell>
          <cell r="D2567" t="str">
            <v>m</v>
          </cell>
        </row>
        <row r="2568">
          <cell r="C2568" t="str">
            <v>PVC16</v>
          </cell>
          <cell r="D2568" t="str">
            <v>m</v>
          </cell>
        </row>
        <row r="2569">
          <cell r="C2569" t="str">
            <v>顺河村</v>
          </cell>
        </row>
        <row r="2570">
          <cell r="C2570" t="str">
            <v>提灌站</v>
          </cell>
        </row>
        <row r="2571">
          <cell r="C2571" t="str">
            <v>设备及安装工程</v>
          </cell>
        </row>
        <row r="2572">
          <cell r="C2572" t="str">
            <v>真空泵200QJ63-60/5</v>
          </cell>
          <cell r="D2572" t="str">
            <v>台</v>
          </cell>
        </row>
        <row r="2573">
          <cell r="C2573" t="str">
            <v>电缆线3*50</v>
          </cell>
          <cell r="D2573" t="str">
            <v>m</v>
          </cell>
        </row>
        <row r="2574">
          <cell r="C2574" t="str">
            <v>底阀DN200</v>
          </cell>
          <cell r="D2574" t="str">
            <v>个</v>
          </cell>
        </row>
        <row r="2575">
          <cell r="C2575" t="str">
            <v>止回阀DN200</v>
          </cell>
          <cell r="D2575" t="str">
            <v>个</v>
          </cell>
        </row>
        <row r="2576">
          <cell r="C2576" t="str">
            <v>控制柜22KW 软启动柜</v>
          </cell>
          <cell r="D2576" t="str">
            <v>个</v>
          </cell>
        </row>
        <row r="2577">
          <cell r="C2577" t="str">
            <v>1.0MPa DN200涡轮流量计</v>
          </cell>
          <cell r="D2577" t="str">
            <v>个</v>
          </cell>
        </row>
        <row r="2578">
          <cell r="C2578" t="str">
            <v>胶垫DN200</v>
          </cell>
          <cell r="D2578" t="str">
            <v>个</v>
          </cell>
        </row>
        <row r="2579">
          <cell r="C2579" t="str">
            <v>螺栓16*60</v>
          </cell>
          <cell r="D2579" t="str">
            <v>个</v>
          </cell>
        </row>
        <row r="2580">
          <cell r="C2580" t="str">
            <v>圆钢φ10镀锌避雷带</v>
          </cell>
          <cell r="D2580" t="str">
            <v>m</v>
          </cell>
        </row>
        <row r="2581">
          <cell r="C2581" t="str">
            <v>扁钢-25×3×400镀锌避雷带支持卡子</v>
          </cell>
          <cell r="D2581" t="str">
            <v>套</v>
          </cell>
        </row>
        <row r="2582">
          <cell r="C2582" t="str">
            <v>镀锌扁钢-50×5接地干线</v>
          </cell>
          <cell r="D2582" t="str">
            <v>m</v>
          </cell>
        </row>
        <row r="2583">
          <cell r="C2583" t="str">
            <v>镀锌扁钢-40×4接地支线</v>
          </cell>
          <cell r="D2583" t="str">
            <v>m</v>
          </cell>
        </row>
        <row r="2584">
          <cell r="C2584" t="str">
            <v>防潮灯1x40W</v>
          </cell>
          <cell r="D2584" t="str">
            <v>盏</v>
          </cell>
        </row>
        <row r="2585">
          <cell r="C2585" t="str">
            <v>双联单控开关</v>
          </cell>
          <cell r="D2585" t="str">
            <v>个</v>
          </cell>
        </row>
        <row r="2586">
          <cell r="C2586" t="str">
            <v>BV-2x2.5绝缘电线</v>
          </cell>
          <cell r="D2586" t="str">
            <v>m</v>
          </cell>
        </row>
        <row r="2587">
          <cell r="C2587" t="str">
            <v>PVC16</v>
          </cell>
          <cell r="D2587" t="str">
            <v>m</v>
          </cell>
        </row>
        <row r="2588">
          <cell r="C2588" t="str">
            <v>双凤镇、机电设备及安装工程</v>
          </cell>
        </row>
        <row r="2589">
          <cell r="C2589" t="str">
            <v>太子村</v>
          </cell>
        </row>
        <row r="2590">
          <cell r="C2590" t="str">
            <v>提灌站</v>
          </cell>
        </row>
        <row r="2591">
          <cell r="C2591" t="str">
            <v>设备及安装工程</v>
          </cell>
        </row>
        <row r="2592">
          <cell r="C2592" t="str">
            <v>真空泵250QJ100-36/2</v>
          </cell>
          <cell r="D2592" t="str">
            <v>台</v>
          </cell>
        </row>
        <row r="2593">
          <cell r="C2593" t="str">
            <v>真空泵200QJ80-44/4</v>
          </cell>
          <cell r="D2593" t="str">
            <v>台</v>
          </cell>
        </row>
        <row r="2594">
          <cell r="C2594" t="str">
            <v>真空泵200QJ63-48/4</v>
          </cell>
          <cell r="D2594" t="str">
            <v>台</v>
          </cell>
        </row>
        <row r="2595">
          <cell r="C2595" t="str">
            <v>真空泵200QJ63-60/5</v>
          </cell>
          <cell r="D2595" t="str">
            <v>台</v>
          </cell>
        </row>
        <row r="2596">
          <cell r="C2596" t="str">
            <v>电缆线3*50</v>
          </cell>
          <cell r="D2596" t="str">
            <v>m</v>
          </cell>
        </row>
        <row r="2597">
          <cell r="C2597" t="str">
            <v>底阀DN200</v>
          </cell>
          <cell r="D2597" t="str">
            <v>个</v>
          </cell>
        </row>
        <row r="2598">
          <cell r="C2598" t="str">
            <v>止回阀DN200</v>
          </cell>
          <cell r="D2598" t="str">
            <v>个</v>
          </cell>
        </row>
        <row r="2599">
          <cell r="C2599" t="str">
            <v>控制柜22KW 软启动柜</v>
          </cell>
          <cell r="D2599" t="str">
            <v>个</v>
          </cell>
        </row>
        <row r="2600">
          <cell r="C2600" t="str">
            <v>1.0MPa DN200涡轮流量计</v>
          </cell>
          <cell r="D2600" t="str">
            <v>个</v>
          </cell>
        </row>
        <row r="2601">
          <cell r="C2601" t="str">
            <v>胶垫DN200</v>
          </cell>
          <cell r="D2601" t="str">
            <v>个</v>
          </cell>
        </row>
        <row r="2602">
          <cell r="C2602" t="str">
            <v>螺栓16*60</v>
          </cell>
          <cell r="D2602" t="str">
            <v>个</v>
          </cell>
        </row>
        <row r="2603">
          <cell r="C2603" t="str">
            <v>圆钢φ10镀锌避雷带</v>
          </cell>
          <cell r="D2603" t="str">
            <v>m</v>
          </cell>
        </row>
        <row r="2604">
          <cell r="C2604" t="str">
            <v>扁钢-25×3×400镀锌避雷带支持卡子</v>
          </cell>
          <cell r="D2604" t="str">
            <v>套</v>
          </cell>
        </row>
        <row r="2605">
          <cell r="C2605" t="str">
            <v>镀锌扁钢-50×5接地干线</v>
          </cell>
          <cell r="D2605" t="str">
            <v>m</v>
          </cell>
        </row>
        <row r="2606">
          <cell r="C2606" t="str">
            <v>镀锌扁钢-40×4接地支线</v>
          </cell>
          <cell r="D2606" t="str">
            <v>m</v>
          </cell>
        </row>
        <row r="2607">
          <cell r="C2607" t="str">
            <v>防潮灯1x40W</v>
          </cell>
          <cell r="D2607" t="str">
            <v>盏</v>
          </cell>
        </row>
        <row r="2608">
          <cell r="C2608" t="str">
            <v>双联单控开关</v>
          </cell>
          <cell r="D2608" t="str">
            <v>个</v>
          </cell>
        </row>
        <row r="2609">
          <cell r="C2609" t="str">
            <v>BV-2x2.5绝缘电线</v>
          </cell>
          <cell r="D2609" t="str">
            <v>m</v>
          </cell>
        </row>
        <row r="2610">
          <cell r="C2610" t="str">
            <v>PVC16</v>
          </cell>
          <cell r="D2610" t="str">
            <v>m</v>
          </cell>
        </row>
        <row r="2611">
          <cell r="C2611" t="str">
            <v>天湾村</v>
          </cell>
        </row>
        <row r="2612">
          <cell r="C2612" t="str">
            <v>提灌站</v>
          </cell>
        </row>
        <row r="2613">
          <cell r="C2613" t="str">
            <v>设备及安装工程</v>
          </cell>
        </row>
        <row r="2614">
          <cell r="C2614" t="str">
            <v>真空泵200QJ80-99/9</v>
          </cell>
          <cell r="D2614" t="str">
            <v>台</v>
          </cell>
        </row>
        <row r="2615">
          <cell r="C2615" t="str">
            <v>电缆线3*50</v>
          </cell>
          <cell r="D2615" t="str">
            <v>m</v>
          </cell>
        </row>
        <row r="2616">
          <cell r="C2616" t="str">
            <v>底阀DN200</v>
          </cell>
          <cell r="D2616" t="str">
            <v>个</v>
          </cell>
        </row>
        <row r="2617">
          <cell r="C2617" t="str">
            <v>止回阀DN200</v>
          </cell>
          <cell r="D2617" t="str">
            <v>个</v>
          </cell>
        </row>
        <row r="2618">
          <cell r="C2618" t="str">
            <v>控制柜45KW 软启动柜</v>
          </cell>
          <cell r="D2618" t="str">
            <v>个</v>
          </cell>
        </row>
        <row r="2619">
          <cell r="C2619" t="str">
            <v>1.0MPa DN200涡轮流量计</v>
          </cell>
          <cell r="D2619" t="str">
            <v>个</v>
          </cell>
        </row>
        <row r="2620">
          <cell r="C2620" t="str">
            <v>胶垫DN200</v>
          </cell>
          <cell r="D2620" t="str">
            <v>个</v>
          </cell>
        </row>
        <row r="2621">
          <cell r="C2621" t="str">
            <v>螺栓16*60</v>
          </cell>
          <cell r="D2621" t="str">
            <v>个</v>
          </cell>
        </row>
        <row r="2622">
          <cell r="C2622" t="str">
            <v>圆钢φ10镀锌避雷带</v>
          </cell>
          <cell r="D2622" t="str">
            <v>m</v>
          </cell>
        </row>
        <row r="2623">
          <cell r="C2623" t="str">
            <v>扁钢-25×3×400镀锌避雷带支持卡子</v>
          </cell>
          <cell r="D2623" t="str">
            <v>套</v>
          </cell>
        </row>
        <row r="2624">
          <cell r="C2624" t="str">
            <v>镀锌扁钢-50×5接地干线</v>
          </cell>
          <cell r="D2624" t="str">
            <v>m</v>
          </cell>
        </row>
        <row r="2625">
          <cell r="C2625" t="str">
            <v>镀锌扁钢-40×4接地支线</v>
          </cell>
          <cell r="D2625" t="str">
            <v>m</v>
          </cell>
        </row>
        <row r="2626">
          <cell r="C2626" t="str">
            <v>防潮灯1x40W</v>
          </cell>
          <cell r="D2626" t="str">
            <v>盏</v>
          </cell>
        </row>
        <row r="2627">
          <cell r="C2627" t="str">
            <v>双联单控开关</v>
          </cell>
          <cell r="D2627" t="str">
            <v>个</v>
          </cell>
        </row>
        <row r="2628">
          <cell r="C2628" t="str">
            <v>BV-2x2.5绝缘电线</v>
          </cell>
          <cell r="D2628" t="str">
            <v>m</v>
          </cell>
        </row>
        <row r="2629">
          <cell r="C2629" t="str">
            <v>PVC16</v>
          </cell>
          <cell r="D2629" t="str">
            <v>m</v>
          </cell>
        </row>
        <row r="2630">
          <cell r="C2630" t="str">
            <v>芭蕉村</v>
          </cell>
        </row>
        <row r="2631">
          <cell r="C2631" t="str">
            <v>提灌站</v>
          </cell>
        </row>
        <row r="2632">
          <cell r="C2632" t="str">
            <v>设备及安装工程</v>
          </cell>
        </row>
        <row r="2633">
          <cell r="C2633" t="str">
            <v>真空泵200QJ80-77/7</v>
          </cell>
          <cell r="D2633" t="str">
            <v>台</v>
          </cell>
        </row>
        <row r="2634">
          <cell r="C2634" t="str">
            <v>真空泵200QJ80-66/6</v>
          </cell>
          <cell r="D2634" t="str">
            <v>台</v>
          </cell>
        </row>
        <row r="2635">
          <cell r="C2635" t="str">
            <v>电缆线3*50</v>
          </cell>
          <cell r="D2635" t="str">
            <v>m</v>
          </cell>
        </row>
        <row r="2636">
          <cell r="C2636" t="str">
            <v>底阀DN200</v>
          </cell>
          <cell r="D2636" t="str">
            <v>个</v>
          </cell>
        </row>
        <row r="2637">
          <cell r="C2637" t="str">
            <v>止回阀DN200</v>
          </cell>
          <cell r="D2637" t="str">
            <v>个</v>
          </cell>
        </row>
        <row r="2638">
          <cell r="C2638" t="str">
            <v>控制柜37KW 软启动柜</v>
          </cell>
          <cell r="D2638" t="str">
            <v>个</v>
          </cell>
        </row>
        <row r="2639">
          <cell r="C2639" t="str">
            <v>1.0MPa DN200涡轮流量计</v>
          </cell>
          <cell r="D2639" t="str">
            <v>个</v>
          </cell>
        </row>
        <row r="2640">
          <cell r="C2640" t="str">
            <v>胶垫DN200</v>
          </cell>
          <cell r="D2640" t="str">
            <v>个</v>
          </cell>
        </row>
        <row r="2641">
          <cell r="C2641" t="str">
            <v>螺栓16*60</v>
          </cell>
          <cell r="D2641" t="str">
            <v>个</v>
          </cell>
        </row>
        <row r="2642">
          <cell r="C2642" t="str">
            <v>圆钢φ10镀锌避雷带</v>
          </cell>
          <cell r="D2642" t="str">
            <v>m</v>
          </cell>
        </row>
        <row r="2643">
          <cell r="C2643" t="str">
            <v>扁钢-25×3×400镀锌避雷带支持卡子</v>
          </cell>
          <cell r="D2643" t="str">
            <v>套</v>
          </cell>
        </row>
        <row r="2644">
          <cell r="C2644" t="str">
            <v>镀锌扁钢-50×5接地干线</v>
          </cell>
          <cell r="D2644" t="str">
            <v>m</v>
          </cell>
        </row>
        <row r="2645">
          <cell r="C2645" t="str">
            <v>镀锌扁钢-40×4接地支线</v>
          </cell>
          <cell r="D2645" t="str">
            <v>m</v>
          </cell>
        </row>
        <row r="2646">
          <cell r="C2646" t="str">
            <v>防潮灯1x40W</v>
          </cell>
          <cell r="D2646" t="str">
            <v>盏</v>
          </cell>
        </row>
        <row r="2647">
          <cell r="C2647" t="str">
            <v>双联单控开关</v>
          </cell>
          <cell r="D2647" t="str">
            <v>个</v>
          </cell>
        </row>
        <row r="2648">
          <cell r="C2648" t="str">
            <v>BV-2x2.5绝缘电线</v>
          </cell>
          <cell r="D2648" t="str">
            <v>m</v>
          </cell>
        </row>
        <row r="2649">
          <cell r="C2649" t="str">
            <v>PVC16</v>
          </cell>
          <cell r="D2649" t="str">
            <v>m</v>
          </cell>
        </row>
        <row r="2650">
          <cell r="C2650" t="str">
            <v>万安村</v>
          </cell>
        </row>
        <row r="2651">
          <cell r="C2651" t="str">
            <v>提灌站</v>
          </cell>
        </row>
        <row r="2652">
          <cell r="C2652" t="str">
            <v>设备及安装工程</v>
          </cell>
        </row>
        <row r="2653">
          <cell r="C2653" t="str">
            <v>真空泵200QJ63-36/3</v>
          </cell>
          <cell r="D2653" t="str">
            <v>台</v>
          </cell>
        </row>
        <row r="2654">
          <cell r="C2654" t="str">
            <v>真空泵200QJ80-66/6</v>
          </cell>
          <cell r="D2654" t="str">
            <v>台</v>
          </cell>
        </row>
        <row r="2655">
          <cell r="C2655" t="str">
            <v>电缆线3*50</v>
          </cell>
          <cell r="D2655" t="str">
            <v>m</v>
          </cell>
        </row>
        <row r="2656">
          <cell r="C2656" t="str">
            <v>底阀DN200</v>
          </cell>
          <cell r="D2656" t="str">
            <v>个</v>
          </cell>
        </row>
        <row r="2657">
          <cell r="C2657" t="str">
            <v>止回阀DN200</v>
          </cell>
          <cell r="D2657" t="str">
            <v>个</v>
          </cell>
        </row>
        <row r="2658">
          <cell r="C2658" t="str">
            <v>控制柜22KW 软启动柜</v>
          </cell>
          <cell r="D2658" t="str">
            <v>个</v>
          </cell>
        </row>
        <row r="2659">
          <cell r="C2659" t="str">
            <v>控制柜37KW 软启动柜</v>
          </cell>
          <cell r="D2659" t="str">
            <v>个</v>
          </cell>
        </row>
        <row r="2660">
          <cell r="C2660" t="str">
            <v>1.0MPa DN200涡轮流量计</v>
          </cell>
          <cell r="D2660" t="str">
            <v>个</v>
          </cell>
        </row>
        <row r="2661">
          <cell r="C2661" t="str">
            <v>胶垫DN200</v>
          </cell>
          <cell r="D2661" t="str">
            <v>个</v>
          </cell>
        </row>
        <row r="2662">
          <cell r="C2662" t="str">
            <v>螺栓16*60</v>
          </cell>
          <cell r="D2662" t="str">
            <v>个</v>
          </cell>
        </row>
        <row r="2663">
          <cell r="C2663" t="str">
            <v>圆钢φ10镀锌避雷带</v>
          </cell>
          <cell r="D2663" t="str">
            <v>m</v>
          </cell>
        </row>
        <row r="2664">
          <cell r="C2664" t="str">
            <v>扁钢-25×3×400镀锌避雷带支持卡子</v>
          </cell>
          <cell r="D2664" t="str">
            <v>套</v>
          </cell>
        </row>
        <row r="2665">
          <cell r="C2665" t="str">
            <v>镀锌扁钢-50×5接地干线</v>
          </cell>
          <cell r="D2665" t="str">
            <v>m</v>
          </cell>
        </row>
        <row r="2666">
          <cell r="C2666" t="str">
            <v>镀锌扁钢-40×4接地支线</v>
          </cell>
          <cell r="D2666" t="str">
            <v>m</v>
          </cell>
        </row>
        <row r="2667">
          <cell r="C2667" t="str">
            <v>防潮灯1x40W</v>
          </cell>
          <cell r="D2667" t="str">
            <v>盏</v>
          </cell>
        </row>
        <row r="2668">
          <cell r="C2668" t="str">
            <v>双联单控开关</v>
          </cell>
          <cell r="D2668" t="str">
            <v>个</v>
          </cell>
        </row>
        <row r="2669">
          <cell r="C2669" t="str">
            <v>BV-2x2.5绝缘电线</v>
          </cell>
          <cell r="D2669" t="str">
            <v>m</v>
          </cell>
        </row>
        <row r="2670">
          <cell r="C2670" t="str">
            <v>PVC16</v>
          </cell>
          <cell r="D2670" t="str">
            <v>m</v>
          </cell>
        </row>
        <row r="2671">
          <cell r="C2671" t="str">
            <v>黄家镇、金属结构设备及安装工程</v>
          </cell>
        </row>
        <row r="2672">
          <cell r="C2672" t="str">
            <v>广安村</v>
          </cell>
        </row>
        <row r="2673">
          <cell r="C2673" t="str">
            <v>管网工程</v>
          </cell>
        </row>
        <row r="2674">
          <cell r="C2674" t="str">
            <v>DN160（1.0MPa）PE100管道安装</v>
          </cell>
          <cell r="D2674" t="str">
            <v>m</v>
          </cell>
        </row>
        <row r="2675">
          <cell r="C2675" t="str">
            <v>DN200（1.0MPa）PE100管道安装</v>
          </cell>
          <cell r="D2675" t="str">
            <v>m</v>
          </cell>
        </row>
        <row r="2676">
          <cell r="C2676" t="str">
            <v>1.0MPa DN200 闸阀</v>
          </cell>
          <cell r="D2676" t="str">
            <v>个</v>
          </cell>
        </row>
        <row r="2677">
          <cell r="C2677" t="str">
            <v>复合式高速进排气阀 1.0MPa DN200 </v>
          </cell>
          <cell r="D2677" t="str">
            <v>个</v>
          </cell>
        </row>
        <row r="2678">
          <cell r="C2678" t="str">
            <v>排泥阀</v>
          </cell>
          <cell r="D2678" t="str">
            <v>个</v>
          </cell>
        </row>
        <row r="2679">
          <cell r="C2679" t="str">
            <v>酒谷村</v>
          </cell>
        </row>
        <row r="2680">
          <cell r="C2680" t="str">
            <v>管网工程</v>
          </cell>
        </row>
        <row r="2681">
          <cell r="C2681" t="str">
            <v>DN160（1.0MPa）PE100管道安装</v>
          </cell>
          <cell r="D2681" t="str">
            <v>m</v>
          </cell>
        </row>
        <row r="2682">
          <cell r="C2682" t="str">
            <v>DN200（1.0MPa）PE100管道安装</v>
          </cell>
          <cell r="D2682" t="str">
            <v>m</v>
          </cell>
        </row>
        <row r="2683">
          <cell r="C2683" t="str">
            <v>1.0MPa DN200 闸阀</v>
          </cell>
          <cell r="D2683" t="str">
            <v>个</v>
          </cell>
        </row>
        <row r="2684">
          <cell r="C2684" t="str">
            <v>复合式高速进排气阀 1.0MPa DN200</v>
          </cell>
          <cell r="D2684" t="str">
            <v>个</v>
          </cell>
        </row>
        <row r="2685">
          <cell r="C2685" t="str">
            <v>排泥阀</v>
          </cell>
          <cell r="D2685" t="str">
            <v>个</v>
          </cell>
        </row>
        <row r="2686">
          <cell r="C2686" t="str">
            <v>龙王村</v>
          </cell>
        </row>
        <row r="2687">
          <cell r="C2687" t="str">
            <v>管网工程</v>
          </cell>
        </row>
        <row r="2688">
          <cell r="C2688" t="str">
            <v>DN160（1.0MPa）PE100管道安装</v>
          </cell>
          <cell r="D2688" t="str">
            <v>m</v>
          </cell>
        </row>
        <row r="2689">
          <cell r="C2689" t="str">
            <v>DN200（1.0MPa）PE100管道安装</v>
          </cell>
          <cell r="D2689" t="str">
            <v>m</v>
          </cell>
        </row>
        <row r="2690">
          <cell r="C2690" t="str">
            <v>1.0MPa DN200 闸阀</v>
          </cell>
          <cell r="D2690" t="str">
            <v>个</v>
          </cell>
        </row>
        <row r="2691">
          <cell r="C2691" t="str">
            <v>复合式高速进排气阀 1.0MPa DN200</v>
          </cell>
          <cell r="D2691" t="str">
            <v>个</v>
          </cell>
        </row>
        <row r="2692">
          <cell r="C2692" t="str">
            <v>排泥阀</v>
          </cell>
          <cell r="D2692" t="str">
            <v>个</v>
          </cell>
        </row>
        <row r="2693">
          <cell r="C2693" t="str">
            <v>龙威村</v>
          </cell>
        </row>
        <row r="2694">
          <cell r="C2694" t="str">
            <v>管网工程</v>
          </cell>
        </row>
        <row r="2695">
          <cell r="C2695" t="str">
            <v>DN160（1.0MPa）PE100管道安装</v>
          </cell>
          <cell r="D2695" t="str">
            <v>m</v>
          </cell>
        </row>
        <row r="2696">
          <cell r="C2696" t="str">
            <v>DN200（1.0MPa）PE100管道安装</v>
          </cell>
          <cell r="D2696" t="str">
            <v>m</v>
          </cell>
        </row>
        <row r="2697">
          <cell r="C2697" t="str">
            <v>1.0MPa DN200 闸阀</v>
          </cell>
          <cell r="D2697" t="str">
            <v>个</v>
          </cell>
        </row>
        <row r="2698">
          <cell r="C2698" t="str">
            <v>复合式高速进排气阀 1.0MPa DN200</v>
          </cell>
          <cell r="D2698" t="str">
            <v>个</v>
          </cell>
        </row>
        <row r="2699">
          <cell r="C2699" t="str">
            <v>排泥阀</v>
          </cell>
          <cell r="D2699" t="str">
            <v>个</v>
          </cell>
        </row>
        <row r="2700">
          <cell r="C2700" t="str">
            <v>顺河村</v>
          </cell>
        </row>
        <row r="2701">
          <cell r="C2701" t="str">
            <v>管网工程</v>
          </cell>
        </row>
        <row r="2702">
          <cell r="C2702" t="str">
            <v>DN160（1.0MPa）PE100管道安装</v>
          </cell>
          <cell r="D2702" t="str">
            <v>m</v>
          </cell>
        </row>
        <row r="2703">
          <cell r="C2703" t="str">
            <v>DN200（1.0MPa）PE100管道安装</v>
          </cell>
          <cell r="D2703" t="str">
            <v>m</v>
          </cell>
        </row>
        <row r="2704">
          <cell r="C2704" t="str">
            <v>1.0MPa DN200 闸阀</v>
          </cell>
          <cell r="D2704" t="str">
            <v>个</v>
          </cell>
        </row>
        <row r="2705">
          <cell r="C2705" t="str">
            <v>复合式高速进排气阀 1.0MPa DN200</v>
          </cell>
          <cell r="D2705" t="str">
            <v>个</v>
          </cell>
        </row>
        <row r="2706">
          <cell r="C2706" t="str">
            <v>排泥阀</v>
          </cell>
          <cell r="D2706" t="str">
            <v>个</v>
          </cell>
        </row>
        <row r="2707">
          <cell r="C2707" t="str">
            <v>双凤镇、金属结构设备及安装工程</v>
          </cell>
        </row>
        <row r="2708">
          <cell r="C2708" t="str">
            <v>平安社区</v>
          </cell>
        </row>
        <row r="2709">
          <cell r="C2709" t="str">
            <v>管网工程</v>
          </cell>
        </row>
        <row r="2710">
          <cell r="C2710" t="str">
            <v>DN160（1.0MPa）PE100管道安装</v>
          </cell>
          <cell r="D2710" t="str">
            <v>m</v>
          </cell>
        </row>
        <row r="2711">
          <cell r="C2711" t="str">
            <v>DN200（1.0MPa）PE100管道安装</v>
          </cell>
          <cell r="D2711" t="str">
            <v>m</v>
          </cell>
        </row>
        <row r="2712">
          <cell r="C2712" t="str">
            <v>1.0MPa DN200 闸阀</v>
          </cell>
          <cell r="D2712" t="str">
            <v>个</v>
          </cell>
        </row>
        <row r="2713">
          <cell r="C2713" t="str">
            <v>复合式高速进排气阀 1.0MPa DN200</v>
          </cell>
          <cell r="D2713" t="str">
            <v>个</v>
          </cell>
        </row>
        <row r="2714">
          <cell r="C2714" t="str">
            <v>排泥阀</v>
          </cell>
          <cell r="D2714" t="str">
            <v>个</v>
          </cell>
        </row>
        <row r="2715">
          <cell r="C2715" t="str">
            <v>太子村</v>
          </cell>
        </row>
        <row r="2716">
          <cell r="C2716" t="str">
            <v>管网工程</v>
          </cell>
        </row>
        <row r="2717">
          <cell r="C2717" t="str">
            <v>DN200（1.0MPa）PE100管道安装</v>
          </cell>
          <cell r="D2717" t="str">
            <v>m</v>
          </cell>
        </row>
        <row r="2718">
          <cell r="C2718" t="str">
            <v>1.0MPa DN200 闸阀</v>
          </cell>
          <cell r="D2718" t="str">
            <v>个</v>
          </cell>
        </row>
        <row r="2719">
          <cell r="C2719" t="str">
            <v>复合式高速进排气阀 1.0MPa DN200</v>
          </cell>
          <cell r="D2719" t="str">
            <v>个</v>
          </cell>
        </row>
        <row r="2720">
          <cell r="C2720" t="str">
            <v>排泥阀</v>
          </cell>
          <cell r="D2720" t="str">
            <v>个</v>
          </cell>
        </row>
        <row r="2721">
          <cell r="C2721" t="str">
            <v>天湾村</v>
          </cell>
        </row>
        <row r="2722">
          <cell r="C2722" t="str">
            <v>管网工程</v>
          </cell>
        </row>
        <row r="2723">
          <cell r="C2723" t="str">
            <v>DN160（1.0MPa）PE100管道安装</v>
          </cell>
          <cell r="D2723" t="str">
            <v>m</v>
          </cell>
        </row>
        <row r="2724">
          <cell r="C2724" t="str">
            <v>DN200（1.0MPa）PE100管道安装</v>
          </cell>
          <cell r="D2724" t="str">
            <v>m</v>
          </cell>
        </row>
        <row r="2725">
          <cell r="C2725" t="str">
            <v>1.0MPa DN200 闸阀</v>
          </cell>
          <cell r="D2725" t="str">
            <v>个</v>
          </cell>
        </row>
        <row r="2726">
          <cell r="C2726" t="str">
            <v>复合式高速进排气阀 1.0MPa DN200</v>
          </cell>
          <cell r="D2726" t="str">
            <v>个</v>
          </cell>
        </row>
        <row r="2727">
          <cell r="C2727" t="str">
            <v>排泥阀</v>
          </cell>
          <cell r="D2727" t="str">
            <v>个</v>
          </cell>
        </row>
        <row r="2728">
          <cell r="C2728" t="str">
            <v>芭蕉村</v>
          </cell>
        </row>
        <row r="2729">
          <cell r="C2729" t="str">
            <v>管网工程</v>
          </cell>
        </row>
        <row r="2730">
          <cell r="C2730" t="str">
            <v>DN200（1.0MPa）PE100管道安装</v>
          </cell>
          <cell r="D2730" t="str">
            <v>m</v>
          </cell>
        </row>
        <row r="2731">
          <cell r="C2731" t="str">
            <v>1.0MPa DN200 闸阀</v>
          </cell>
          <cell r="D2731" t="str">
            <v>个</v>
          </cell>
        </row>
        <row r="2732">
          <cell r="C2732" t="str">
            <v>复合式高速进排气阀 1.0MPa DN200</v>
          </cell>
          <cell r="D2732" t="str">
            <v>个</v>
          </cell>
        </row>
        <row r="2733">
          <cell r="C2733" t="str">
            <v>排泥阀</v>
          </cell>
          <cell r="D2733" t="str">
            <v>个</v>
          </cell>
        </row>
        <row r="2734">
          <cell r="C2734" t="str">
            <v>万安村</v>
          </cell>
        </row>
        <row r="2735">
          <cell r="C2735" t="str">
            <v>管网工程</v>
          </cell>
        </row>
        <row r="2736">
          <cell r="C2736" t="str">
            <v>DN160（1.0MPa）PE100管道安装</v>
          </cell>
          <cell r="D2736" t="str">
            <v>m</v>
          </cell>
        </row>
        <row r="2737">
          <cell r="C2737" t="str">
            <v>DN200（1.0MPa）PE100管道安装</v>
          </cell>
          <cell r="D2737" t="str">
            <v>m</v>
          </cell>
        </row>
        <row r="2738">
          <cell r="C2738" t="str">
            <v>1.0MPa DN200 闸阀</v>
          </cell>
          <cell r="D2738" t="str">
            <v>个</v>
          </cell>
        </row>
        <row r="2739">
          <cell r="C2739" t="str">
            <v>复合式高速进排气阀 1.0MPa DN200</v>
          </cell>
          <cell r="D2739" t="str">
            <v>个</v>
          </cell>
        </row>
        <row r="2740">
          <cell r="C2740" t="str">
            <v>排泥阀</v>
          </cell>
          <cell r="D2740" t="str">
            <v>个</v>
          </cell>
        </row>
        <row r="2741">
          <cell r="C2741" t="str">
            <v>不含税合计</v>
          </cell>
        </row>
        <row r="2742">
          <cell r="C2742" t="str">
            <v>税率</v>
          </cell>
        </row>
        <row r="2743">
          <cell r="C2743" t="str">
            <v>税金</v>
          </cell>
        </row>
        <row r="2744">
          <cell r="C2744" t="str">
            <v>合计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workbookViewId="0">
      <selection activeCell="B3" sqref="B3:I3"/>
    </sheetView>
  </sheetViews>
  <sheetFormatPr defaultColWidth="9" defaultRowHeight="13.5"/>
  <cols>
    <col min="1" max="1" width="20.375" customWidth="1"/>
    <col min="2" max="2" width="35.875" customWidth="1"/>
    <col min="3" max="4" width="17.25" customWidth="1"/>
    <col min="5" max="5" width="13.75" customWidth="1"/>
    <col min="6" max="8" width="17" customWidth="1"/>
    <col min="9" max="9" width="11.375" customWidth="1"/>
    <col min="10" max="10" width="11.25" customWidth="1"/>
    <col min="11" max="12" width="11.25" style="4" customWidth="1"/>
    <col min="13" max="13" width="12.75" customWidth="1"/>
    <col min="14" max="14" width="11.5"/>
    <col min="15" max="15" width="10.25" customWidth="1"/>
  </cols>
  <sheetData>
    <row r="1" s="99" customFormat="1" ht="36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="99" customFormat="1" ht="33.75" customHeight="1" spans="1:9">
      <c r="A2" s="103" t="s">
        <v>1</v>
      </c>
      <c r="B2" s="103"/>
      <c r="C2" s="103"/>
      <c r="D2" s="103"/>
      <c r="E2" s="103"/>
      <c r="F2" s="103"/>
      <c r="G2" s="103"/>
      <c r="H2" s="103"/>
      <c r="I2" s="103"/>
    </row>
    <row r="3" s="99" customFormat="1" ht="30" customHeight="1" spans="1:9">
      <c r="A3" s="104" t="s">
        <v>2</v>
      </c>
      <c r="B3" s="105" t="s">
        <v>3</v>
      </c>
      <c r="C3" s="105"/>
      <c r="D3" s="105"/>
      <c r="E3" s="105"/>
      <c r="F3" s="105"/>
      <c r="G3" s="105"/>
      <c r="H3" s="105"/>
      <c r="I3" s="105"/>
    </row>
    <row r="4" s="99" customFormat="1" ht="32.1" customHeight="1" spans="1:9">
      <c r="A4" s="104" t="s">
        <v>4</v>
      </c>
      <c r="B4" s="106"/>
      <c r="C4" s="106"/>
      <c r="D4" s="106"/>
      <c r="E4" s="106"/>
      <c r="F4" s="106"/>
      <c r="G4" s="106"/>
      <c r="H4" s="106"/>
      <c r="I4" s="106"/>
    </row>
    <row r="5" s="99" customFormat="1" ht="30" customHeight="1" spans="1:9">
      <c r="A5" s="107" t="s">
        <v>5</v>
      </c>
      <c r="B5" s="108" t="s">
        <v>6</v>
      </c>
      <c r="C5" s="108"/>
      <c r="D5" s="108"/>
      <c r="E5" s="108"/>
      <c r="F5" s="108"/>
      <c r="G5" s="108"/>
      <c r="H5" s="108"/>
      <c r="I5" s="108"/>
    </row>
    <row r="6" s="99" customFormat="1" ht="30" customHeight="1" spans="1:9">
      <c r="A6" s="107" t="s">
        <v>7</v>
      </c>
      <c r="B6" s="109" t="s">
        <v>8</v>
      </c>
      <c r="C6" s="109"/>
      <c r="D6" s="109"/>
      <c r="E6" s="109"/>
      <c r="F6" s="109"/>
      <c r="G6" s="109"/>
      <c r="H6" s="109"/>
      <c r="I6" s="109"/>
    </row>
    <row r="7" s="99" customFormat="1" ht="20.25" spans="1:9">
      <c r="A7" s="110" t="s">
        <v>9</v>
      </c>
      <c r="B7" s="110"/>
      <c r="C7" s="110"/>
      <c r="D7" s="110"/>
      <c r="E7" s="110"/>
      <c r="F7" s="110"/>
      <c r="G7" s="110"/>
      <c r="H7" s="110"/>
      <c r="I7" s="110"/>
    </row>
    <row r="8" s="100" customFormat="1" ht="27.95" customHeight="1" spans="1:12">
      <c r="A8" s="111" t="s">
        <v>10</v>
      </c>
      <c r="B8" s="112" t="s">
        <v>11</v>
      </c>
      <c r="C8" s="112" t="s">
        <v>12</v>
      </c>
      <c r="D8" s="112" t="s">
        <v>13</v>
      </c>
      <c r="E8" s="113" t="s">
        <v>14</v>
      </c>
      <c r="F8" s="114"/>
      <c r="G8" s="112" t="s">
        <v>15</v>
      </c>
      <c r="H8" s="112" t="s">
        <v>16</v>
      </c>
      <c r="I8" s="112" t="s">
        <v>17</v>
      </c>
      <c r="K8" s="138"/>
      <c r="L8" s="138"/>
    </row>
    <row r="9" s="101" customFormat="1" ht="27" customHeight="1" spans="1:9">
      <c r="A9" s="115"/>
      <c r="B9" s="116"/>
      <c r="C9" s="116"/>
      <c r="D9" s="116"/>
      <c r="E9" s="117" t="s">
        <v>18</v>
      </c>
      <c r="F9" s="117" t="s">
        <v>19</v>
      </c>
      <c r="G9" s="116"/>
      <c r="H9" s="116"/>
      <c r="I9" s="116"/>
    </row>
    <row r="10" s="101" customFormat="1" ht="42" customHeight="1" spans="1:9">
      <c r="A10" s="118" t="s">
        <v>20</v>
      </c>
      <c r="B10" s="118" t="s">
        <v>21</v>
      </c>
      <c r="C10" s="119">
        <f>SUM(C11:C18)</f>
        <v>5840422.60852</v>
      </c>
      <c r="D10" s="119">
        <f>SUM(D11:D18)</f>
        <v>4869003.45914385</v>
      </c>
      <c r="E10" s="118" t="s">
        <v>22</v>
      </c>
      <c r="F10" s="120">
        <f>SUM(F11:F18)</f>
        <v>4386766</v>
      </c>
      <c r="G10" s="120">
        <f>SUM(G11:G18)</f>
        <v>482236.729143853</v>
      </c>
      <c r="H10" s="121">
        <f>SUM(H11:H18)</f>
        <v>1</v>
      </c>
      <c r="I10" s="139"/>
    </row>
    <row r="11" s="101" customFormat="1" ht="30" customHeight="1" spans="1:9">
      <c r="A11" s="14">
        <v>1</v>
      </c>
      <c r="B11" s="122" t="str">
        <f>工程项目人工、材料、机械单价分析表!C6</f>
        <v>龙威村建筑工程</v>
      </c>
      <c r="C11" s="123">
        <f>工程项目人工、材料、机械单价分析表!M6</f>
        <v>4475484.31974312</v>
      </c>
      <c r="D11" s="123">
        <f>工程项目人工、材料、机械单价分析表!K6</f>
        <v>3452254.67</v>
      </c>
      <c r="E11" s="124" t="s">
        <v>23</v>
      </c>
      <c r="F11" s="125">
        <f>工程项目人工、材料、机械单价分析表!G293</f>
        <v>1097601</v>
      </c>
      <c r="G11" s="125">
        <f>F11*0.03</f>
        <v>32928.03</v>
      </c>
      <c r="H11" s="126">
        <f>(F11+G11)/$C$20</f>
        <v>0.232189031900335</v>
      </c>
      <c r="I11" s="140" t="s">
        <v>24</v>
      </c>
    </row>
    <row r="12" s="101" customFormat="1" ht="30" customHeight="1" spans="1:9">
      <c r="A12" s="14">
        <v>2</v>
      </c>
      <c r="B12" s="127" t="str">
        <f>工程项目人工、材料、机械单价分析表!C265</f>
        <v>龙威村机电设备及安装工程</v>
      </c>
      <c r="C12" s="123">
        <f>工程项目人工、材料、机械单价分析表!M265</f>
        <v>34291.0091743119</v>
      </c>
      <c r="D12" s="123">
        <f>工程项目人工、材料、机械单价分析表!K265</f>
        <v>33711.81</v>
      </c>
      <c r="E12" s="128"/>
      <c r="F12" s="129"/>
      <c r="G12" s="129"/>
      <c r="H12" s="126"/>
      <c r="I12" s="141"/>
    </row>
    <row r="13" s="101" customFormat="1" ht="30" customHeight="1" spans="1:9">
      <c r="A13" s="14">
        <v>3</v>
      </c>
      <c r="B13" s="127" t="str">
        <f>工程项目人工、材料、机械单价分析表!C285</f>
        <v>龙威村金属结构设备及安装工程</v>
      </c>
      <c r="C13" s="123">
        <f>工程项目人工、材料、机械单价分析表!M285</f>
        <v>848410.550458716</v>
      </c>
      <c r="D13" s="123">
        <f>工程项目人工、材料、机械单价分析表!K285</f>
        <v>900800.25</v>
      </c>
      <c r="E13" s="124" t="s">
        <v>25</v>
      </c>
      <c r="F13" s="125">
        <f>工程项目人工、材料、机械单价分析表!H293</f>
        <v>1311538</v>
      </c>
      <c r="G13" s="125">
        <f>F13*0.03</f>
        <v>39346.14</v>
      </c>
      <c r="H13" s="126">
        <f>(F13+G13)/$C$20</f>
        <v>0.277445755352356</v>
      </c>
      <c r="I13" s="140" t="s">
        <v>24</v>
      </c>
    </row>
    <row r="14" s="101" customFormat="1" ht="30" customHeight="1" spans="1:9">
      <c r="A14" s="14">
        <v>4</v>
      </c>
      <c r="B14" s="122"/>
      <c r="C14" s="123"/>
      <c r="D14" s="123"/>
      <c r="E14" s="128"/>
      <c r="F14" s="129"/>
      <c r="G14" s="129"/>
      <c r="H14" s="126"/>
      <c r="I14" s="141"/>
    </row>
    <row r="15" s="101" customFormat="1" ht="30" customHeight="1" spans="1:9">
      <c r="A15" s="14">
        <v>5</v>
      </c>
      <c r="B15" s="122"/>
      <c r="C15" s="123"/>
      <c r="D15" s="123"/>
      <c r="E15" s="130" t="s">
        <v>26</v>
      </c>
      <c r="F15" s="131">
        <f>工程项目人工、材料、机械单价分析表!I293</f>
        <v>1977627</v>
      </c>
      <c r="G15" s="131">
        <f>F15*0.13</f>
        <v>257091.51</v>
      </c>
      <c r="H15" s="126">
        <f>(F15+G15)/$C$20</f>
        <v>0.458968424195758</v>
      </c>
      <c r="I15" s="14" t="s">
        <v>27</v>
      </c>
    </row>
    <row r="16" s="101" customFormat="1" ht="30" customHeight="1" spans="1:9">
      <c r="A16" s="14">
        <v>6</v>
      </c>
      <c r="B16" s="122"/>
      <c r="C16" s="123"/>
      <c r="D16" s="123"/>
      <c r="E16" s="130"/>
      <c r="F16" s="131"/>
      <c r="G16" s="131"/>
      <c r="H16" s="126"/>
      <c r="I16" s="14"/>
    </row>
    <row r="17" s="101" customFormat="1" ht="30" customHeight="1" spans="1:9">
      <c r="A17" s="14">
        <v>7</v>
      </c>
      <c r="B17" s="122" t="str">
        <f>工程项目人工、材料、机械单价分析表!C295</f>
        <v>税金</v>
      </c>
      <c r="C17" s="123">
        <f>工程项目人工、材料、机械单价分析表!M295</f>
        <v>482236.729143853</v>
      </c>
      <c r="D17" s="123">
        <f>工程项目人工、材料、机械单价分析表!K295</f>
        <v>329365.68</v>
      </c>
      <c r="E17" s="132"/>
      <c r="F17" s="131"/>
      <c r="G17" s="131"/>
      <c r="H17" s="133"/>
      <c r="I17" s="122"/>
    </row>
    <row r="18" s="101" customFormat="1" ht="30" customHeight="1" spans="1:9">
      <c r="A18" s="14">
        <v>8</v>
      </c>
      <c r="B18" s="122" t="s">
        <v>28</v>
      </c>
      <c r="C18" s="123"/>
      <c r="D18" s="123">
        <f>C17-D17</f>
        <v>152871.049143853</v>
      </c>
      <c r="E18" s="130" t="s">
        <v>28</v>
      </c>
      <c r="F18" s="131"/>
      <c r="G18" s="131">
        <f>D18</f>
        <v>152871.049143853</v>
      </c>
      <c r="H18" s="126">
        <f>(G18)/$C$20</f>
        <v>0.0313967885515507</v>
      </c>
      <c r="I18" s="122"/>
    </row>
    <row r="19" s="101" customFormat="1" ht="30" customHeight="1" spans="1:12">
      <c r="A19" s="118" t="s">
        <v>29</v>
      </c>
      <c r="B19" s="134" t="s">
        <v>7</v>
      </c>
      <c r="C19" s="120">
        <f>C10</f>
        <v>5840422.60852</v>
      </c>
      <c r="D19" s="120"/>
      <c r="E19" s="120"/>
      <c r="F19" s="120"/>
      <c r="G19" s="120"/>
      <c r="H19" s="120"/>
      <c r="I19" s="122"/>
      <c r="K19" s="142"/>
      <c r="L19" s="142"/>
    </row>
    <row r="20" s="101" customFormat="1" ht="30" customHeight="1" spans="1:9">
      <c r="A20" s="118" t="s">
        <v>30</v>
      </c>
      <c r="B20" s="134" t="s">
        <v>31</v>
      </c>
      <c r="C20" s="120">
        <f>F10+G10</f>
        <v>4869002.72914385</v>
      </c>
      <c r="D20" s="120"/>
      <c r="E20" s="120"/>
      <c r="F20" s="120"/>
      <c r="G20" s="120"/>
      <c r="H20" s="120"/>
      <c r="I20" s="122"/>
    </row>
    <row r="21" s="101" customFormat="1" ht="30" customHeight="1" spans="1:9">
      <c r="A21" s="118" t="s">
        <v>32</v>
      </c>
      <c r="B21" s="135" t="s">
        <v>33</v>
      </c>
      <c r="C21" s="120">
        <f>C19-C20</f>
        <v>971419.879376144</v>
      </c>
      <c r="D21" s="120"/>
      <c r="E21" s="120"/>
      <c r="F21" s="120"/>
      <c r="G21" s="120"/>
      <c r="H21" s="120"/>
      <c r="I21" s="122"/>
    </row>
    <row r="22" s="101" customFormat="1" ht="30" customHeight="1" spans="1:12">
      <c r="A22" s="118" t="s">
        <v>34</v>
      </c>
      <c r="B22" s="135" t="s">
        <v>35</v>
      </c>
      <c r="C22" s="121">
        <f>C21/C19</f>
        <v>0.166326984276624</v>
      </c>
      <c r="D22" s="121"/>
      <c r="E22" s="121"/>
      <c r="F22" s="121"/>
      <c r="G22" s="121"/>
      <c r="H22" s="121"/>
      <c r="I22" s="122"/>
      <c r="K22" s="143"/>
      <c r="L22" s="144"/>
    </row>
    <row r="23" ht="24.95" customHeight="1" spans="1:9">
      <c r="A23" s="136" t="s">
        <v>36</v>
      </c>
      <c r="B23" s="16"/>
      <c r="C23" s="16"/>
      <c r="D23" s="16"/>
      <c r="E23" s="16"/>
      <c r="F23" s="16"/>
      <c r="G23" s="16"/>
      <c r="H23" s="16"/>
      <c r="I23" s="16"/>
    </row>
    <row r="24" ht="24" customHeight="1" spans="1:9">
      <c r="A24" s="27"/>
      <c r="B24" s="137" t="s">
        <v>37</v>
      </c>
      <c r="C24" s="136"/>
      <c r="D24" s="136"/>
      <c r="E24" s="136"/>
      <c r="F24" s="136"/>
      <c r="G24" s="136"/>
      <c r="H24" s="136"/>
      <c r="I24" s="136"/>
    </row>
  </sheetData>
  <mergeCells count="36">
    <mergeCell ref="A1:I1"/>
    <mergeCell ref="A2:I2"/>
    <mergeCell ref="B3:I3"/>
    <mergeCell ref="B4:I4"/>
    <mergeCell ref="B5:I5"/>
    <mergeCell ref="B6:I6"/>
    <mergeCell ref="A7:I7"/>
    <mergeCell ref="E8:F8"/>
    <mergeCell ref="C19:H19"/>
    <mergeCell ref="C20:H20"/>
    <mergeCell ref="C21:H21"/>
    <mergeCell ref="C22:H22"/>
    <mergeCell ref="B23:I23"/>
    <mergeCell ref="C24:I24"/>
    <mergeCell ref="A8:A9"/>
    <mergeCell ref="B8:B9"/>
    <mergeCell ref="C8:C9"/>
    <mergeCell ref="D8:D9"/>
    <mergeCell ref="E11:E12"/>
    <mergeCell ref="E13:E14"/>
    <mergeCell ref="E15:E17"/>
    <mergeCell ref="F11:F12"/>
    <mergeCell ref="F13:F14"/>
    <mergeCell ref="F15:F17"/>
    <mergeCell ref="G8:G9"/>
    <mergeCell ref="G11:G12"/>
    <mergeCell ref="G13:G14"/>
    <mergeCell ref="G15:G17"/>
    <mergeCell ref="H8:H9"/>
    <mergeCell ref="H11:H12"/>
    <mergeCell ref="H13:H14"/>
    <mergeCell ref="H15:H17"/>
    <mergeCell ref="I8:I9"/>
    <mergeCell ref="I11:I12"/>
    <mergeCell ref="I13:I14"/>
    <mergeCell ref="I15:I17"/>
  </mergeCells>
  <printOptions horizontalCentered="1"/>
  <pageMargins left="0.747916666666667" right="0.747916666666667" top="0.393055555555556" bottom="0.393055555555556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P302"/>
  <sheetViews>
    <sheetView topLeftCell="B1" workbookViewId="0">
      <selection activeCell="A1" sqref="A1"/>
    </sheetView>
  </sheetViews>
  <sheetFormatPr defaultColWidth="10.125" defaultRowHeight="21" customHeight="1"/>
  <cols>
    <col min="1" max="1" width="10.125" style="1" hidden="1" customWidth="1"/>
    <col min="2" max="2" width="17.25" style="29" customWidth="1"/>
    <col min="3" max="3" width="32" style="1" customWidth="1"/>
    <col min="4" max="4" width="7.875" style="1" customWidth="1"/>
    <col min="5" max="6" width="12.75" style="3" customWidth="1"/>
    <col min="7" max="7" width="18.625" style="30" customWidth="1"/>
    <col min="8" max="9" width="15.375" style="30" customWidth="1"/>
    <col min="10" max="10" width="11.625" style="31" customWidth="1"/>
    <col min="11" max="11" width="15.375" style="32" customWidth="1"/>
    <col min="12" max="12" width="11.5" style="32" customWidth="1"/>
    <col min="13" max="13" width="17.25" style="32" customWidth="1"/>
    <col min="14" max="14" width="16" style="33" customWidth="1"/>
    <col min="15" max="15" width="11.125" style="32" customWidth="1"/>
    <col min="16" max="16" width="11.875" style="34" customWidth="1"/>
    <col min="17" max="18" width="10.125" style="35" customWidth="1"/>
    <col min="19" max="19" width="11.5" style="35" customWidth="1"/>
    <col min="20" max="24" width="10.125" style="35" customWidth="1"/>
    <col min="25" max="16366" width="10.125" style="1" customWidth="1"/>
    <col min="16367" max="16384" width="10.125" style="1"/>
  </cols>
  <sheetData>
    <row r="1" customHeight="1" spans="2:16">
      <c r="B1" s="36" t="s">
        <v>38</v>
      </c>
      <c r="C1" s="37"/>
      <c r="D1" s="37"/>
      <c r="E1" s="37"/>
      <c r="F1" s="37"/>
      <c r="G1" s="37"/>
      <c r="H1" s="37"/>
      <c r="I1" s="37"/>
      <c r="J1" s="56"/>
      <c r="K1" s="37"/>
      <c r="L1" s="57"/>
      <c r="M1" s="37"/>
      <c r="N1" s="37"/>
      <c r="O1" s="37"/>
      <c r="P1" s="58"/>
    </row>
    <row r="2" customHeight="1" spans="2:16">
      <c r="B2" s="38" t="s">
        <v>39</v>
      </c>
      <c r="C2" s="39"/>
      <c r="D2" s="40" t="str">
        <f>成本分析表汇总表!B3</f>
        <v>四川省内江市隆昌市2024年中央预算内投资高标准农田新建项目-龙威村</v>
      </c>
      <c r="E2" s="41"/>
      <c r="F2" s="41"/>
      <c r="G2" s="41"/>
      <c r="H2" s="41"/>
      <c r="I2" s="41"/>
      <c r="J2" s="59"/>
      <c r="K2" s="60" t="s">
        <v>40</v>
      </c>
      <c r="L2" s="60" t="s">
        <v>41</v>
      </c>
      <c r="M2" s="61" t="s">
        <v>42</v>
      </c>
      <c r="N2" s="62" t="s">
        <v>43</v>
      </c>
      <c r="O2" s="39" t="s">
        <v>6</v>
      </c>
      <c r="P2" s="60" t="s">
        <v>44</v>
      </c>
    </row>
    <row r="3" customHeight="1" spans="2:16">
      <c r="B3" s="38" t="s">
        <v>10</v>
      </c>
      <c r="C3" s="39" t="s">
        <v>45</v>
      </c>
      <c r="D3" s="39" t="s">
        <v>46</v>
      </c>
      <c r="E3" s="42" t="s">
        <v>47</v>
      </c>
      <c r="F3" s="43" t="s">
        <v>48</v>
      </c>
      <c r="G3" s="44" t="s">
        <v>49</v>
      </c>
      <c r="H3" s="44"/>
      <c r="I3" s="44"/>
      <c r="J3" s="61" t="s">
        <v>50</v>
      </c>
      <c r="K3" s="60"/>
      <c r="L3" s="60"/>
      <c r="M3" s="63"/>
      <c r="N3" s="62" t="s">
        <v>51</v>
      </c>
      <c r="O3" s="60" t="s">
        <v>52</v>
      </c>
      <c r="P3" s="60" t="s">
        <v>53</v>
      </c>
    </row>
    <row r="4" customHeight="1" spans="2:16">
      <c r="B4" s="38"/>
      <c r="C4" s="39"/>
      <c r="D4" s="39"/>
      <c r="E4" s="42"/>
      <c r="F4" s="45"/>
      <c r="G4" s="46" t="s">
        <v>23</v>
      </c>
      <c r="H4" s="46" t="s">
        <v>25</v>
      </c>
      <c r="I4" s="46" t="s">
        <v>26</v>
      </c>
      <c r="J4" s="64"/>
      <c r="K4" s="60"/>
      <c r="L4" s="60"/>
      <c r="M4" s="65"/>
      <c r="N4" s="62"/>
      <c r="O4" s="60"/>
      <c r="P4" s="60"/>
    </row>
    <row r="5" customHeight="1" spans="2:16">
      <c r="B5" s="38"/>
      <c r="C5" s="39"/>
      <c r="D5" s="39"/>
      <c r="E5" s="42"/>
      <c r="F5" s="45"/>
      <c r="G5" s="46"/>
      <c r="H5" s="46"/>
      <c r="I5" s="46"/>
      <c r="J5" s="64"/>
      <c r="K5" s="60"/>
      <c r="L5" s="60"/>
      <c r="M5" s="65"/>
      <c r="N5" s="62"/>
      <c r="O5" s="60"/>
      <c r="P5" s="60"/>
    </row>
    <row r="6" customHeight="1" spans="1:16">
      <c r="A6" s="4"/>
      <c r="B6" s="47" t="s">
        <v>20</v>
      </c>
      <c r="C6" s="48" t="s">
        <v>54</v>
      </c>
      <c r="D6" s="49"/>
      <c r="E6" s="50"/>
      <c r="F6" s="50" t="s">
        <v>55</v>
      </c>
      <c r="G6" s="50">
        <f>SUMPRODUCT($E$7:$E$264,G7:G264)</f>
        <v>829492.9854</v>
      </c>
      <c r="H6" s="50">
        <f>SUMPRODUCT($E$7:$E$264,H7:H264)</f>
        <v>1311538.32465</v>
      </c>
      <c r="I6" s="50">
        <f>SUMPRODUCT($E$7:$E$264,I7:I264)</f>
        <v>1311223.3272</v>
      </c>
      <c r="J6" s="66"/>
      <c r="K6" s="67">
        <f>SUM(K7:K264)</f>
        <v>3452254.67</v>
      </c>
      <c r="L6" s="67"/>
      <c r="M6" s="67">
        <f>SUM(M7:M264)</f>
        <v>4475484.31974312</v>
      </c>
      <c r="N6" s="67">
        <f>SUM(N7:N264)</f>
        <v>1023229.64974312</v>
      </c>
      <c r="O6" s="68">
        <f>N6/M6</f>
        <v>0.228629926202456</v>
      </c>
      <c r="P6" s="69"/>
    </row>
    <row r="7" customHeight="1" outlineLevel="1" spans="1:16">
      <c r="A7" s="4"/>
      <c r="B7" s="51" t="s">
        <v>56</v>
      </c>
      <c r="C7" s="52" t="s">
        <v>57</v>
      </c>
      <c r="D7" s="53"/>
      <c r="E7" s="54"/>
      <c r="F7" s="54"/>
      <c r="G7" s="55"/>
      <c r="H7" s="55"/>
      <c r="I7" s="55"/>
      <c r="J7" s="70">
        <f t="shared" ref="J7:J28" si="0">SUM(G7:I7)</f>
        <v>0</v>
      </c>
      <c r="K7" s="71">
        <f t="shared" ref="K7:K61" si="1">ROUND(J7*E7,2)</f>
        <v>0</v>
      </c>
      <c r="L7" s="72">
        <f t="shared" ref="L7:L28" si="2">F7-F7/1.09*0.09</f>
        <v>0</v>
      </c>
      <c r="M7" s="72">
        <f t="shared" ref="M7:M28" si="3">L7*E7</f>
        <v>0</v>
      </c>
      <c r="N7" s="73">
        <f t="shared" ref="N7:N28" si="4">M7-K7</f>
        <v>0</v>
      </c>
      <c r="O7" s="74">
        <f t="shared" ref="O7:O28" si="5">N7/$M$6</f>
        <v>0</v>
      </c>
      <c r="P7" s="75"/>
    </row>
    <row r="8" customHeight="1" outlineLevel="2" spans="1:16">
      <c r="A8" s="4"/>
      <c r="B8" s="51" t="s">
        <v>58</v>
      </c>
      <c r="C8" s="52" t="s">
        <v>59</v>
      </c>
      <c r="D8" s="53"/>
      <c r="E8" s="54"/>
      <c r="F8" s="54"/>
      <c r="G8" s="55"/>
      <c r="H8" s="55"/>
      <c r="I8" s="55"/>
      <c r="J8" s="70">
        <f t="shared" si="0"/>
        <v>0</v>
      </c>
      <c r="K8" s="71">
        <f t="shared" si="1"/>
        <v>0</v>
      </c>
      <c r="L8" s="72">
        <f t="shared" si="2"/>
        <v>0</v>
      </c>
      <c r="M8" s="72">
        <f t="shared" si="3"/>
        <v>0</v>
      </c>
      <c r="N8" s="73">
        <f t="shared" si="4"/>
        <v>0</v>
      </c>
      <c r="O8" s="74">
        <f t="shared" si="5"/>
        <v>0</v>
      </c>
      <c r="P8" s="75"/>
    </row>
    <row r="9" customHeight="1" outlineLevel="2" spans="1:16">
      <c r="A9" s="4"/>
      <c r="B9" s="51" t="s">
        <v>60</v>
      </c>
      <c r="C9" s="52" t="s">
        <v>61</v>
      </c>
      <c r="D9" s="53" t="s">
        <v>62</v>
      </c>
      <c r="E9" s="54">
        <v>155.45</v>
      </c>
      <c r="F9" s="54"/>
      <c r="G9" s="55"/>
      <c r="H9" s="55"/>
      <c r="I9" s="55"/>
      <c r="J9" s="70">
        <f t="shared" si="0"/>
        <v>0</v>
      </c>
      <c r="K9" s="71">
        <f t="shared" si="1"/>
        <v>0</v>
      </c>
      <c r="L9" s="72">
        <f t="shared" si="2"/>
        <v>0</v>
      </c>
      <c r="M9" s="72">
        <f t="shared" si="3"/>
        <v>0</v>
      </c>
      <c r="N9" s="73">
        <f t="shared" si="4"/>
        <v>0</v>
      </c>
      <c r="O9" s="74">
        <f t="shared" si="5"/>
        <v>0</v>
      </c>
      <c r="P9" s="75"/>
    </row>
    <row r="10" customHeight="1" outlineLevel="2" spans="1:16">
      <c r="A10" s="4"/>
      <c r="B10" s="51" t="s">
        <v>63</v>
      </c>
      <c r="C10" s="52" t="s">
        <v>64</v>
      </c>
      <c r="D10" s="53" t="s">
        <v>62</v>
      </c>
      <c r="E10" s="54">
        <v>155.45</v>
      </c>
      <c r="F10" s="54"/>
      <c r="G10" s="55"/>
      <c r="H10" s="55"/>
      <c r="I10" s="55"/>
      <c r="J10" s="70">
        <f t="shared" si="0"/>
        <v>0</v>
      </c>
      <c r="K10" s="71">
        <f t="shared" si="1"/>
        <v>0</v>
      </c>
      <c r="L10" s="72">
        <f t="shared" si="2"/>
        <v>0</v>
      </c>
      <c r="M10" s="72">
        <f t="shared" si="3"/>
        <v>0</v>
      </c>
      <c r="N10" s="73">
        <f t="shared" si="4"/>
        <v>0</v>
      </c>
      <c r="O10" s="74">
        <f t="shared" si="5"/>
        <v>0</v>
      </c>
      <c r="P10" s="75"/>
    </row>
    <row r="11" customHeight="1" outlineLevel="2" spans="1:16">
      <c r="A11" s="4"/>
      <c r="B11" s="51" t="s">
        <v>65</v>
      </c>
      <c r="C11" s="52" t="s">
        <v>66</v>
      </c>
      <c r="D11" s="53" t="s">
        <v>67</v>
      </c>
      <c r="E11" s="54">
        <v>24867</v>
      </c>
      <c r="F11" s="54">
        <v>4.6</v>
      </c>
      <c r="G11" s="55">
        <v>0.3</v>
      </c>
      <c r="H11" s="55">
        <v>2.95</v>
      </c>
      <c r="I11" s="55"/>
      <c r="J11" s="70">
        <f t="shared" si="0"/>
        <v>3.25</v>
      </c>
      <c r="K11" s="71">
        <f t="shared" si="1"/>
        <v>80817.75</v>
      </c>
      <c r="L11" s="72">
        <f t="shared" si="2"/>
        <v>4.22018348623853</v>
      </c>
      <c r="M11" s="72">
        <f t="shared" si="3"/>
        <v>104943.302752294</v>
      </c>
      <c r="N11" s="73">
        <f t="shared" si="4"/>
        <v>24125.5527522936</v>
      </c>
      <c r="O11" s="74">
        <f t="shared" si="5"/>
        <v>0.00539060155922484</v>
      </c>
      <c r="P11" s="75"/>
    </row>
    <row r="12" customHeight="1" outlineLevel="2" spans="1:16">
      <c r="A12" s="4"/>
      <c r="B12" s="51" t="s">
        <v>68</v>
      </c>
      <c r="C12" s="52" t="s">
        <v>69</v>
      </c>
      <c r="D12" s="53" t="s">
        <v>67</v>
      </c>
      <c r="E12" s="54">
        <v>24867</v>
      </c>
      <c r="F12" s="54">
        <v>4.6</v>
      </c>
      <c r="G12" s="55">
        <v>0.3</v>
      </c>
      <c r="H12" s="55">
        <v>2.95</v>
      </c>
      <c r="I12" s="55"/>
      <c r="J12" s="70">
        <f t="shared" si="0"/>
        <v>3.25</v>
      </c>
      <c r="K12" s="71">
        <f t="shared" si="1"/>
        <v>80817.75</v>
      </c>
      <c r="L12" s="72">
        <f t="shared" si="2"/>
        <v>4.22018348623853</v>
      </c>
      <c r="M12" s="72">
        <f t="shared" si="3"/>
        <v>104943.302752294</v>
      </c>
      <c r="N12" s="73">
        <f t="shared" si="4"/>
        <v>24125.5527522936</v>
      </c>
      <c r="O12" s="74">
        <f t="shared" si="5"/>
        <v>0.00539060155922484</v>
      </c>
      <c r="P12" s="75"/>
    </row>
    <row r="13" customHeight="1" outlineLevel="2" spans="1:16">
      <c r="A13" s="4"/>
      <c r="B13" s="51" t="s">
        <v>70</v>
      </c>
      <c r="C13" s="52" t="s">
        <v>71</v>
      </c>
      <c r="D13" s="53" t="s">
        <v>67</v>
      </c>
      <c r="E13" s="54">
        <v>8287</v>
      </c>
      <c r="F13" s="54">
        <v>5.05</v>
      </c>
      <c r="G13" s="55"/>
      <c r="H13" s="55">
        <v>4</v>
      </c>
      <c r="I13" s="55"/>
      <c r="J13" s="70">
        <f t="shared" si="0"/>
        <v>4</v>
      </c>
      <c r="K13" s="71">
        <f t="shared" si="1"/>
        <v>33148</v>
      </c>
      <c r="L13" s="72">
        <f t="shared" si="2"/>
        <v>4.63302752293578</v>
      </c>
      <c r="M13" s="72">
        <f t="shared" si="3"/>
        <v>38393.8990825688</v>
      </c>
      <c r="N13" s="73">
        <f t="shared" si="4"/>
        <v>5245.8990825688</v>
      </c>
      <c r="O13" s="74">
        <f t="shared" si="5"/>
        <v>0.00117214109307167</v>
      </c>
      <c r="P13" s="75"/>
    </row>
    <row r="14" customHeight="1" outlineLevel="2" spans="1:16">
      <c r="A14" s="4"/>
      <c r="B14" s="51" t="s">
        <v>72</v>
      </c>
      <c r="C14" s="52" t="s">
        <v>73</v>
      </c>
      <c r="D14" s="53" t="s">
        <v>67</v>
      </c>
      <c r="E14" s="54">
        <v>32122</v>
      </c>
      <c r="F14" s="54">
        <v>3.63</v>
      </c>
      <c r="G14" s="55">
        <v>0.65</v>
      </c>
      <c r="H14" s="55">
        <v>1.05</v>
      </c>
      <c r="I14" s="55"/>
      <c r="J14" s="70">
        <f t="shared" si="0"/>
        <v>1.7</v>
      </c>
      <c r="K14" s="71">
        <f t="shared" si="1"/>
        <v>54607.4</v>
      </c>
      <c r="L14" s="72">
        <f t="shared" si="2"/>
        <v>3.3302752293578</v>
      </c>
      <c r="M14" s="72">
        <f t="shared" si="3"/>
        <v>106975.100917431</v>
      </c>
      <c r="N14" s="73">
        <f t="shared" si="4"/>
        <v>52367.7009174312</v>
      </c>
      <c r="O14" s="74">
        <f t="shared" si="5"/>
        <v>0.0117010131588255</v>
      </c>
      <c r="P14" s="75"/>
    </row>
    <row r="15" customHeight="1" outlineLevel="2" spans="1:16">
      <c r="A15" s="4"/>
      <c r="B15" s="51" t="s">
        <v>74</v>
      </c>
      <c r="C15" s="52" t="s">
        <v>75</v>
      </c>
      <c r="D15" s="53" t="s">
        <v>67</v>
      </c>
      <c r="E15" s="54">
        <v>32122</v>
      </c>
      <c r="F15" s="54">
        <v>4.66</v>
      </c>
      <c r="G15" s="55">
        <v>0.3</v>
      </c>
      <c r="H15" s="55">
        <v>1.05</v>
      </c>
      <c r="I15" s="55"/>
      <c r="J15" s="70">
        <f t="shared" si="0"/>
        <v>1.35</v>
      </c>
      <c r="K15" s="71">
        <f t="shared" si="1"/>
        <v>43364.7</v>
      </c>
      <c r="L15" s="72">
        <f t="shared" si="2"/>
        <v>4.27522935779817</v>
      </c>
      <c r="M15" s="72">
        <f t="shared" si="3"/>
        <v>137328.917431193</v>
      </c>
      <c r="N15" s="73">
        <f t="shared" si="4"/>
        <v>93964.2174311927</v>
      </c>
      <c r="O15" s="74">
        <f t="shared" si="5"/>
        <v>0.020995318208731</v>
      </c>
      <c r="P15" s="75"/>
    </row>
    <row r="16" customHeight="1" outlineLevel="2" spans="1:16">
      <c r="A16" s="4"/>
      <c r="B16" s="51" t="s">
        <v>76</v>
      </c>
      <c r="C16" s="52" t="s">
        <v>77</v>
      </c>
      <c r="D16" s="53" t="s">
        <v>78</v>
      </c>
      <c r="E16" s="54">
        <v>10.36</v>
      </c>
      <c r="F16" s="54">
        <v>1567.45</v>
      </c>
      <c r="G16" s="55">
        <v>350</v>
      </c>
      <c r="H16" s="55">
        <v>2000</v>
      </c>
      <c r="I16" s="55"/>
      <c r="J16" s="70">
        <f t="shared" si="0"/>
        <v>2350</v>
      </c>
      <c r="K16" s="71">
        <f t="shared" si="1"/>
        <v>24346</v>
      </c>
      <c r="L16" s="72">
        <f t="shared" si="2"/>
        <v>1438.02752293578</v>
      </c>
      <c r="M16" s="72">
        <f t="shared" si="3"/>
        <v>14897.9651376147</v>
      </c>
      <c r="N16" s="73">
        <f t="shared" si="4"/>
        <v>-9448.03486238532</v>
      </c>
      <c r="O16" s="74">
        <f t="shared" si="5"/>
        <v>-0.00211106423068143</v>
      </c>
      <c r="P16" s="75"/>
    </row>
    <row r="17" customHeight="1" outlineLevel="2" spans="1:16">
      <c r="A17" s="4"/>
      <c r="B17" s="51" t="s">
        <v>79</v>
      </c>
      <c r="C17" s="52" t="s">
        <v>80</v>
      </c>
      <c r="D17" s="53" t="s">
        <v>81</v>
      </c>
      <c r="E17" s="54">
        <v>2331.75</v>
      </c>
      <c r="F17" s="54"/>
      <c r="G17" s="55"/>
      <c r="H17" s="55"/>
      <c r="I17" s="55"/>
      <c r="J17" s="70">
        <f t="shared" si="0"/>
        <v>0</v>
      </c>
      <c r="K17" s="71">
        <f t="shared" si="1"/>
        <v>0</v>
      </c>
      <c r="L17" s="72">
        <f t="shared" si="2"/>
        <v>0</v>
      </c>
      <c r="M17" s="72">
        <f t="shared" si="3"/>
        <v>0</v>
      </c>
      <c r="N17" s="73">
        <f t="shared" si="4"/>
        <v>0</v>
      </c>
      <c r="O17" s="74">
        <f t="shared" si="5"/>
        <v>0</v>
      </c>
      <c r="P17" s="75"/>
    </row>
    <row r="18" customHeight="1" outlineLevel="2" spans="1:16">
      <c r="A18" s="4"/>
      <c r="B18" s="51" t="s">
        <v>82</v>
      </c>
      <c r="C18" s="52" t="s">
        <v>83</v>
      </c>
      <c r="D18" s="53" t="s">
        <v>67</v>
      </c>
      <c r="E18" s="54">
        <v>1515.64</v>
      </c>
      <c r="F18" s="54">
        <v>2.33</v>
      </c>
      <c r="G18" s="55">
        <v>1.25</v>
      </c>
      <c r="H18" s="55">
        <v>1.05</v>
      </c>
      <c r="I18" s="55"/>
      <c r="J18" s="70">
        <f t="shared" si="0"/>
        <v>2.3</v>
      </c>
      <c r="K18" s="71">
        <f t="shared" si="1"/>
        <v>3485.97</v>
      </c>
      <c r="L18" s="72">
        <f t="shared" si="2"/>
        <v>2.13761467889908</v>
      </c>
      <c r="M18" s="72">
        <f t="shared" si="3"/>
        <v>3239.85431192661</v>
      </c>
      <c r="N18" s="73">
        <f t="shared" si="4"/>
        <v>-246.115688073394</v>
      </c>
      <c r="O18" s="74">
        <f t="shared" si="5"/>
        <v>-5.49919674587353e-5</v>
      </c>
      <c r="P18" s="75"/>
    </row>
    <row r="19" customHeight="1" outlineLevel="2" spans="1:16">
      <c r="A19" s="4"/>
      <c r="B19" s="51" t="s">
        <v>84</v>
      </c>
      <c r="C19" s="52" t="s">
        <v>85</v>
      </c>
      <c r="D19" s="53" t="s">
        <v>81</v>
      </c>
      <c r="E19" s="54">
        <v>1865.4</v>
      </c>
      <c r="F19" s="54"/>
      <c r="G19" s="55"/>
      <c r="H19" s="55"/>
      <c r="I19" s="55"/>
      <c r="J19" s="70">
        <f t="shared" si="0"/>
        <v>0</v>
      </c>
      <c r="K19" s="71">
        <f t="shared" si="1"/>
        <v>0</v>
      </c>
      <c r="L19" s="72">
        <f t="shared" si="2"/>
        <v>0</v>
      </c>
      <c r="M19" s="72">
        <f t="shared" si="3"/>
        <v>0</v>
      </c>
      <c r="N19" s="73">
        <f t="shared" si="4"/>
        <v>0</v>
      </c>
      <c r="O19" s="74">
        <f t="shared" si="5"/>
        <v>0</v>
      </c>
      <c r="P19" s="75"/>
    </row>
    <row r="20" customHeight="1" outlineLevel="2" spans="1:16">
      <c r="A20" s="4"/>
      <c r="B20" s="51" t="s">
        <v>86</v>
      </c>
      <c r="C20" s="52" t="s">
        <v>87</v>
      </c>
      <c r="D20" s="53" t="s">
        <v>67</v>
      </c>
      <c r="E20" s="54">
        <v>3820.53</v>
      </c>
      <c r="F20" s="54">
        <v>31.7</v>
      </c>
      <c r="G20" s="55">
        <v>0.5</v>
      </c>
      <c r="H20" s="55">
        <v>1.2</v>
      </c>
      <c r="I20" s="55"/>
      <c r="J20" s="70">
        <f t="shared" si="0"/>
        <v>1.7</v>
      </c>
      <c r="K20" s="71">
        <f t="shared" si="1"/>
        <v>6494.9</v>
      </c>
      <c r="L20" s="72">
        <f t="shared" si="2"/>
        <v>29.0825688073394</v>
      </c>
      <c r="M20" s="72">
        <f t="shared" si="3"/>
        <v>111110.826605505</v>
      </c>
      <c r="N20" s="73">
        <f t="shared" si="4"/>
        <v>104615.926605505</v>
      </c>
      <c r="O20" s="74">
        <f t="shared" si="5"/>
        <v>0.0233753308315712</v>
      </c>
      <c r="P20" s="75"/>
    </row>
    <row r="21" customHeight="1" outlineLevel="2" spans="1:16">
      <c r="A21" s="4"/>
      <c r="B21" s="51" t="s">
        <v>88</v>
      </c>
      <c r="C21" s="52" t="s">
        <v>89</v>
      </c>
      <c r="D21" s="53" t="s">
        <v>90</v>
      </c>
      <c r="E21" s="54">
        <v>87</v>
      </c>
      <c r="F21" s="54"/>
      <c r="G21" s="55"/>
      <c r="H21" s="55"/>
      <c r="I21" s="55"/>
      <c r="J21" s="70">
        <f t="shared" si="0"/>
        <v>0</v>
      </c>
      <c r="K21" s="71">
        <f t="shared" si="1"/>
        <v>0</v>
      </c>
      <c r="L21" s="72">
        <f t="shared" si="2"/>
        <v>0</v>
      </c>
      <c r="M21" s="72">
        <f t="shared" si="3"/>
        <v>0</v>
      </c>
      <c r="N21" s="73">
        <f t="shared" si="4"/>
        <v>0</v>
      </c>
      <c r="O21" s="74">
        <f t="shared" si="5"/>
        <v>0</v>
      </c>
      <c r="P21" s="75"/>
    </row>
    <row r="22" customHeight="1" outlineLevel="2" spans="1:16">
      <c r="A22" s="4"/>
      <c r="B22" s="51" t="s">
        <v>91</v>
      </c>
      <c r="C22" s="52" t="s">
        <v>92</v>
      </c>
      <c r="D22" s="53" t="s">
        <v>81</v>
      </c>
      <c r="E22" s="54">
        <v>217.5</v>
      </c>
      <c r="F22" s="54">
        <v>41.97</v>
      </c>
      <c r="G22" s="55">
        <v>10</v>
      </c>
      <c r="H22" s="55"/>
      <c r="I22" s="55">
        <v>18.48</v>
      </c>
      <c r="J22" s="70">
        <f t="shared" si="0"/>
        <v>28.48</v>
      </c>
      <c r="K22" s="71">
        <f t="shared" si="1"/>
        <v>6194.4</v>
      </c>
      <c r="L22" s="72">
        <f t="shared" si="2"/>
        <v>38.5045871559633</v>
      </c>
      <c r="M22" s="72">
        <f t="shared" si="3"/>
        <v>8374.74770642202</v>
      </c>
      <c r="N22" s="73">
        <f t="shared" si="4"/>
        <v>2180.34770642202</v>
      </c>
      <c r="O22" s="74">
        <f t="shared" si="5"/>
        <v>0.000487175811744809</v>
      </c>
      <c r="P22" s="75"/>
    </row>
    <row r="23" customHeight="1" outlineLevel="2" spans="1:16">
      <c r="A23" s="4"/>
      <c r="B23" s="51" t="s">
        <v>93</v>
      </c>
      <c r="C23" s="52" t="s">
        <v>94</v>
      </c>
      <c r="D23" s="53" t="s">
        <v>95</v>
      </c>
      <c r="E23" s="54">
        <v>87</v>
      </c>
      <c r="F23" s="54">
        <v>36.3</v>
      </c>
      <c r="G23" s="55">
        <v>5</v>
      </c>
      <c r="H23" s="55"/>
      <c r="I23" s="55">
        <v>27.5</v>
      </c>
      <c r="J23" s="70">
        <f t="shared" si="0"/>
        <v>32.5</v>
      </c>
      <c r="K23" s="71">
        <f t="shared" si="1"/>
        <v>2827.5</v>
      </c>
      <c r="L23" s="72">
        <f t="shared" si="2"/>
        <v>33.302752293578</v>
      </c>
      <c r="M23" s="72">
        <f t="shared" si="3"/>
        <v>2897.33944954128</v>
      </c>
      <c r="N23" s="73">
        <f t="shared" si="4"/>
        <v>69.8394495412845</v>
      </c>
      <c r="O23" s="74">
        <f t="shared" si="5"/>
        <v>1.56048920187688e-5</v>
      </c>
      <c r="P23" s="75"/>
    </row>
    <row r="24" customHeight="1" outlineLevel="2" spans="1:16">
      <c r="A24" s="4"/>
      <c r="B24" s="51" t="s">
        <v>96</v>
      </c>
      <c r="C24" s="52" t="s">
        <v>97</v>
      </c>
      <c r="D24" s="53" t="s">
        <v>95</v>
      </c>
      <c r="E24" s="54">
        <v>87</v>
      </c>
      <c r="F24" s="54">
        <v>38.53</v>
      </c>
      <c r="G24" s="55">
        <v>5</v>
      </c>
      <c r="H24" s="55"/>
      <c r="I24" s="55">
        <v>27.5</v>
      </c>
      <c r="J24" s="70">
        <f t="shared" si="0"/>
        <v>32.5</v>
      </c>
      <c r="K24" s="71">
        <f t="shared" si="1"/>
        <v>2827.5</v>
      </c>
      <c r="L24" s="72">
        <f t="shared" si="2"/>
        <v>35.348623853211</v>
      </c>
      <c r="M24" s="72">
        <f t="shared" si="3"/>
        <v>3075.33027522936</v>
      </c>
      <c r="N24" s="73">
        <f t="shared" si="4"/>
        <v>247.830275229358</v>
      </c>
      <c r="O24" s="74">
        <f t="shared" si="5"/>
        <v>5.53750739637454e-5</v>
      </c>
      <c r="P24" s="75"/>
    </row>
    <row r="25" customHeight="1" outlineLevel="2" spans="1:16">
      <c r="A25" s="4"/>
      <c r="B25" s="51" t="s">
        <v>98</v>
      </c>
      <c r="C25" s="52" t="s">
        <v>99</v>
      </c>
      <c r="D25" s="53" t="s">
        <v>95</v>
      </c>
      <c r="E25" s="54">
        <v>87</v>
      </c>
      <c r="F25" s="54">
        <v>21</v>
      </c>
      <c r="G25" s="55">
        <v>5</v>
      </c>
      <c r="H25" s="55"/>
      <c r="I25" s="55">
        <v>15</v>
      </c>
      <c r="J25" s="70">
        <f t="shared" si="0"/>
        <v>20</v>
      </c>
      <c r="K25" s="71">
        <f t="shared" si="1"/>
        <v>1740</v>
      </c>
      <c r="L25" s="72">
        <f t="shared" si="2"/>
        <v>19.2660550458716</v>
      </c>
      <c r="M25" s="72">
        <f t="shared" si="3"/>
        <v>1676.14678899083</v>
      </c>
      <c r="N25" s="73">
        <f t="shared" si="4"/>
        <v>-63.8532110091742</v>
      </c>
      <c r="O25" s="74">
        <f t="shared" si="5"/>
        <v>-1.42673298457315e-5</v>
      </c>
      <c r="P25" s="75"/>
    </row>
    <row r="26" customHeight="1" outlineLevel="2" spans="1:16">
      <c r="A26" s="4"/>
      <c r="B26" s="51" t="s">
        <v>100</v>
      </c>
      <c r="C26" s="52" t="s">
        <v>101</v>
      </c>
      <c r="D26" s="53" t="s">
        <v>62</v>
      </c>
      <c r="E26" s="54">
        <v>337.39</v>
      </c>
      <c r="F26" s="54"/>
      <c r="G26" s="55"/>
      <c r="H26" s="55"/>
      <c r="I26" s="55"/>
      <c r="J26" s="70">
        <f t="shared" si="0"/>
        <v>0</v>
      </c>
      <c r="K26" s="71">
        <f t="shared" si="1"/>
        <v>0</v>
      </c>
      <c r="L26" s="72">
        <f t="shared" si="2"/>
        <v>0</v>
      </c>
      <c r="M26" s="72">
        <f t="shared" si="3"/>
        <v>0</v>
      </c>
      <c r="N26" s="73">
        <f t="shared" si="4"/>
        <v>0</v>
      </c>
      <c r="O26" s="74">
        <f t="shared" si="5"/>
        <v>0</v>
      </c>
      <c r="P26" s="75"/>
    </row>
    <row r="27" customHeight="1" outlineLevel="2" spans="1:16">
      <c r="A27" s="4"/>
      <c r="B27" s="51" t="s">
        <v>102</v>
      </c>
      <c r="C27" s="52" t="s">
        <v>103</v>
      </c>
      <c r="D27" s="53" t="s">
        <v>62</v>
      </c>
      <c r="E27" s="54">
        <v>337.39</v>
      </c>
      <c r="F27" s="54"/>
      <c r="G27" s="55"/>
      <c r="H27" s="55"/>
      <c r="I27" s="55"/>
      <c r="J27" s="70">
        <f t="shared" si="0"/>
        <v>0</v>
      </c>
      <c r="K27" s="71">
        <f t="shared" si="1"/>
        <v>0</v>
      </c>
      <c r="L27" s="72">
        <f t="shared" si="2"/>
        <v>0</v>
      </c>
      <c r="M27" s="72">
        <f t="shared" si="3"/>
        <v>0</v>
      </c>
      <c r="N27" s="73">
        <f t="shared" si="4"/>
        <v>0</v>
      </c>
      <c r="O27" s="74">
        <f t="shared" si="5"/>
        <v>0</v>
      </c>
      <c r="P27" s="75"/>
    </row>
    <row r="28" customHeight="1" outlineLevel="2" spans="1:16">
      <c r="A28" s="4"/>
      <c r="B28" s="51" t="s">
        <v>104</v>
      </c>
      <c r="C28" s="52" t="s">
        <v>105</v>
      </c>
      <c r="D28" s="53" t="s">
        <v>62</v>
      </c>
      <c r="E28" s="54">
        <v>337.39</v>
      </c>
      <c r="F28" s="54">
        <v>202.96</v>
      </c>
      <c r="G28" s="55">
        <v>50</v>
      </c>
      <c r="H28" s="55">
        <v>217.25</v>
      </c>
      <c r="I28" s="55"/>
      <c r="J28" s="70">
        <f t="shared" si="0"/>
        <v>267.25</v>
      </c>
      <c r="K28" s="71">
        <f t="shared" si="1"/>
        <v>90167.48</v>
      </c>
      <c r="L28" s="72">
        <f t="shared" si="2"/>
        <v>186.201834862385</v>
      </c>
      <c r="M28" s="72">
        <f t="shared" si="3"/>
        <v>62822.6370642202</v>
      </c>
      <c r="N28" s="73">
        <f t="shared" si="4"/>
        <v>-27344.8429357798</v>
      </c>
      <c r="O28" s="74">
        <f t="shared" si="5"/>
        <v>-0.00610991816352724</v>
      </c>
      <c r="P28" s="75"/>
    </row>
    <row r="29" customHeight="1" outlineLevel="2" spans="1:16">
      <c r="A29" s="4"/>
      <c r="B29" s="51" t="s">
        <v>106</v>
      </c>
      <c r="C29" s="52" t="s">
        <v>66</v>
      </c>
      <c r="D29" s="53" t="s">
        <v>67</v>
      </c>
      <c r="E29" s="54">
        <v>56231</v>
      </c>
      <c r="F29" s="54">
        <v>4.6</v>
      </c>
      <c r="G29" s="55">
        <v>0.3</v>
      </c>
      <c r="H29" s="55">
        <v>2.95</v>
      </c>
      <c r="I29" s="55"/>
      <c r="J29" s="70">
        <f t="shared" ref="J29:J92" si="6">SUM(G29:I29)</f>
        <v>3.25</v>
      </c>
      <c r="K29" s="71">
        <f t="shared" si="1"/>
        <v>182750.75</v>
      </c>
      <c r="L29" s="72">
        <f t="shared" ref="L29:L92" si="7">F29-F29/1.09*0.09</f>
        <v>4.22018348623853</v>
      </c>
      <c r="M29" s="72">
        <f t="shared" ref="M29:M92" si="8">L29*E29</f>
        <v>237305.137614679</v>
      </c>
      <c r="N29" s="73">
        <f t="shared" ref="N29:N92" si="9">M29-K29</f>
        <v>54554.3876146789</v>
      </c>
      <c r="O29" s="74">
        <f t="shared" ref="O29:O92" si="10">N29/$M$6</f>
        <v>0.0121896053515411</v>
      </c>
      <c r="P29" s="75"/>
    </row>
    <row r="30" customHeight="1" outlineLevel="2" spans="1:16">
      <c r="A30" s="4"/>
      <c r="B30" s="51" t="s">
        <v>107</v>
      </c>
      <c r="C30" s="52" t="s">
        <v>69</v>
      </c>
      <c r="D30" s="53" t="s">
        <v>67</v>
      </c>
      <c r="E30" s="54">
        <v>56231</v>
      </c>
      <c r="F30" s="54">
        <v>4.6</v>
      </c>
      <c r="G30" s="55">
        <v>0.3</v>
      </c>
      <c r="H30" s="55">
        <v>2.95</v>
      </c>
      <c r="I30" s="55"/>
      <c r="J30" s="70">
        <f t="shared" si="6"/>
        <v>3.25</v>
      </c>
      <c r="K30" s="71">
        <f t="shared" si="1"/>
        <v>182750.75</v>
      </c>
      <c r="L30" s="72">
        <f t="shared" si="7"/>
        <v>4.22018348623853</v>
      </c>
      <c r="M30" s="72">
        <f t="shared" si="8"/>
        <v>237305.137614679</v>
      </c>
      <c r="N30" s="73">
        <f t="shared" si="9"/>
        <v>54554.3876146789</v>
      </c>
      <c r="O30" s="74">
        <f t="shared" si="10"/>
        <v>0.0121896053515411</v>
      </c>
      <c r="P30" s="75"/>
    </row>
    <row r="31" customHeight="1" outlineLevel="2" spans="1:16">
      <c r="A31" s="4"/>
      <c r="B31" s="51" t="s">
        <v>108</v>
      </c>
      <c r="C31" s="52" t="s">
        <v>109</v>
      </c>
      <c r="D31" s="53" t="s">
        <v>67</v>
      </c>
      <c r="E31" s="54">
        <v>92216</v>
      </c>
      <c r="F31" s="54">
        <v>3.55</v>
      </c>
      <c r="G31" s="55">
        <v>0.65</v>
      </c>
      <c r="H31" s="55">
        <v>1.05</v>
      </c>
      <c r="I31" s="55"/>
      <c r="J31" s="70">
        <f t="shared" si="6"/>
        <v>1.7</v>
      </c>
      <c r="K31" s="71">
        <f t="shared" si="1"/>
        <v>156767.2</v>
      </c>
      <c r="L31" s="72">
        <f t="shared" si="7"/>
        <v>3.25688073394495</v>
      </c>
      <c r="M31" s="72">
        <f t="shared" si="8"/>
        <v>300336.513761468</v>
      </c>
      <c r="N31" s="73">
        <f t="shared" si="9"/>
        <v>143569.313761468</v>
      </c>
      <c r="O31" s="74">
        <f t="shared" si="10"/>
        <v>0.0320790563667327</v>
      </c>
      <c r="P31" s="75"/>
    </row>
    <row r="32" customHeight="1" outlineLevel="2" spans="1:16">
      <c r="A32" s="4"/>
      <c r="B32" s="51" t="s">
        <v>110</v>
      </c>
      <c r="C32" s="52" t="s">
        <v>111</v>
      </c>
      <c r="D32" s="53" t="s">
        <v>67</v>
      </c>
      <c r="E32" s="54">
        <v>92216</v>
      </c>
      <c r="F32" s="54">
        <v>4.66</v>
      </c>
      <c r="G32" s="55">
        <v>0.3</v>
      </c>
      <c r="H32" s="55">
        <v>2</v>
      </c>
      <c r="I32" s="55"/>
      <c r="J32" s="70">
        <f t="shared" si="6"/>
        <v>2.3</v>
      </c>
      <c r="K32" s="71">
        <f t="shared" si="1"/>
        <v>212096.8</v>
      </c>
      <c r="L32" s="72">
        <f t="shared" si="7"/>
        <v>4.27522935779817</v>
      </c>
      <c r="M32" s="72">
        <f t="shared" si="8"/>
        <v>394244.550458716</v>
      </c>
      <c r="N32" s="73">
        <f t="shared" si="9"/>
        <v>182147.750458716</v>
      </c>
      <c r="O32" s="74">
        <f t="shared" si="10"/>
        <v>0.0406990031570864</v>
      </c>
      <c r="P32" s="75"/>
    </row>
    <row r="33" customHeight="1" outlineLevel="2" spans="1:16">
      <c r="A33" s="4"/>
      <c r="B33" s="51" t="s">
        <v>112</v>
      </c>
      <c r="C33" s="52" t="s">
        <v>113</v>
      </c>
      <c r="D33" s="53" t="s">
        <v>78</v>
      </c>
      <c r="E33" s="54">
        <v>22.5</v>
      </c>
      <c r="F33" s="54">
        <v>1567.45</v>
      </c>
      <c r="G33" s="55">
        <v>350</v>
      </c>
      <c r="H33" s="55">
        <v>2000</v>
      </c>
      <c r="I33" s="55"/>
      <c r="J33" s="70">
        <f t="shared" si="6"/>
        <v>2350</v>
      </c>
      <c r="K33" s="71">
        <f t="shared" si="1"/>
        <v>52875</v>
      </c>
      <c r="L33" s="72">
        <f t="shared" si="7"/>
        <v>1438.02752293578</v>
      </c>
      <c r="M33" s="72">
        <f t="shared" si="8"/>
        <v>32355.619266055</v>
      </c>
      <c r="N33" s="73">
        <f t="shared" si="9"/>
        <v>-20519.380733945</v>
      </c>
      <c r="O33" s="74">
        <f t="shared" si="10"/>
        <v>-0.00458484026933709</v>
      </c>
      <c r="P33" s="75"/>
    </row>
    <row r="34" customHeight="1" outlineLevel="2" spans="1:16">
      <c r="A34" s="4"/>
      <c r="B34" s="51" t="s">
        <v>114</v>
      </c>
      <c r="C34" s="52" t="s">
        <v>115</v>
      </c>
      <c r="D34" s="53" t="s">
        <v>81</v>
      </c>
      <c r="E34" s="54">
        <v>5060.82</v>
      </c>
      <c r="F34" s="54"/>
      <c r="G34" s="55"/>
      <c r="H34" s="55"/>
      <c r="I34" s="55"/>
      <c r="J34" s="70">
        <f t="shared" si="6"/>
        <v>0</v>
      </c>
      <c r="K34" s="71">
        <f t="shared" si="1"/>
        <v>0</v>
      </c>
      <c r="L34" s="72">
        <f t="shared" si="7"/>
        <v>0</v>
      </c>
      <c r="M34" s="72">
        <f t="shared" si="8"/>
        <v>0</v>
      </c>
      <c r="N34" s="73">
        <f t="shared" si="9"/>
        <v>0</v>
      </c>
      <c r="O34" s="74">
        <f t="shared" si="10"/>
        <v>0</v>
      </c>
      <c r="P34" s="75"/>
    </row>
    <row r="35" customHeight="1" outlineLevel="2" spans="1:16">
      <c r="A35" s="4"/>
      <c r="B35" s="51" t="s">
        <v>116</v>
      </c>
      <c r="C35" s="52" t="s">
        <v>117</v>
      </c>
      <c r="D35" s="53" t="s">
        <v>67</v>
      </c>
      <c r="E35" s="54">
        <v>3289.53</v>
      </c>
      <c r="F35" s="54">
        <v>2.33</v>
      </c>
      <c r="G35" s="55"/>
      <c r="H35" s="55"/>
      <c r="I35" s="55"/>
      <c r="J35" s="70">
        <f t="shared" si="6"/>
        <v>0</v>
      </c>
      <c r="K35" s="71">
        <f t="shared" si="1"/>
        <v>0</v>
      </c>
      <c r="L35" s="72">
        <f t="shared" si="7"/>
        <v>2.13761467889908</v>
      </c>
      <c r="M35" s="72">
        <f t="shared" si="8"/>
        <v>7031.7476146789</v>
      </c>
      <c r="N35" s="73">
        <f t="shared" si="9"/>
        <v>7031.7476146789</v>
      </c>
      <c r="O35" s="74">
        <f t="shared" si="10"/>
        <v>0.00157117020467687</v>
      </c>
      <c r="P35" s="75"/>
    </row>
    <row r="36" customHeight="1" outlineLevel="2" spans="1:16">
      <c r="A36" s="4"/>
      <c r="B36" s="51" t="s">
        <v>118</v>
      </c>
      <c r="C36" s="52" t="s">
        <v>119</v>
      </c>
      <c r="D36" s="53" t="s">
        <v>81</v>
      </c>
      <c r="E36" s="54">
        <v>4048.66</v>
      </c>
      <c r="F36" s="54"/>
      <c r="G36" s="55"/>
      <c r="H36" s="55"/>
      <c r="I36" s="55"/>
      <c r="J36" s="70">
        <f t="shared" si="6"/>
        <v>0</v>
      </c>
      <c r="K36" s="71">
        <f t="shared" si="1"/>
        <v>0</v>
      </c>
      <c r="L36" s="72">
        <f t="shared" si="7"/>
        <v>0</v>
      </c>
      <c r="M36" s="72">
        <f t="shared" si="8"/>
        <v>0</v>
      </c>
      <c r="N36" s="73">
        <f t="shared" si="9"/>
        <v>0</v>
      </c>
      <c r="O36" s="74">
        <f t="shared" si="10"/>
        <v>0</v>
      </c>
      <c r="P36" s="75"/>
    </row>
    <row r="37" customHeight="1" outlineLevel="2" spans="1:16">
      <c r="A37" s="4"/>
      <c r="B37" s="51" t="s">
        <v>120</v>
      </c>
      <c r="C37" s="52" t="s">
        <v>121</v>
      </c>
      <c r="D37" s="53" t="s">
        <v>67</v>
      </c>
      <c r="E37" s="54">
        <v>2641.55</v>
      </c>
      <c r="F37" s="54">
        <v>31.7</v>
      </c>
      <c r="G37" s="55">
        <v>8</v>
      </c>
      <c r="H37" s="55">
        <v>15.24</v>
      </c>
      <c r="I37" s="55"/>
      <c r="J37" s="70">
        <f t="shared" si="6"/>
        <v>23.24</v>
      </c>
      <c r="K37" s="71">
        <f t="shared" si="1"/>
        <v>61389.62</v>
      </c>
      <c r="L37" s="72">
        <f t="shared" si="7"/>
        <v>29.0825688073394</v>
      </c>
      <c r="M37" s="72">
        <f t="shared" si="8"/>
        <v>76823.0596330275</v>
      </c>
      <c r="N37" s="73">
        <f t="shared" si="9"/>
        <v>15433.4396330275</v>
      </c>
      <c r="O37" s="74">
        <f t="shared" si="10"/>
        <v>0.00344844010846928</v>
      </c>
      <c r="P37" s="75"/>
    </row>
    <row r="38" customHeight="1" outlineLevel="2" spans="1:16">
      <c r="A38" s="4"/>
      <c r="B38" s="51" t="s">
        <v>122</v>
      </c>
      <c r="C38" s="52" t="s">
        <v>123</v>
      </c>
      <c r="D38" s="53" t="s">
        <v>67</v>
      </c>
      <c r="E38" s="54">
        <v>202.43</v>
      </c>
      <c r="F38" s="54">
        <v>7.61</v>
      </c>
      <c r="G38" s="55">
        <v>3.25</v>
      </c>
      <c r="H38" s="55">
        <v>3</v>
      </c>
      <c r="I38" s="55"/>
      <c r="J38" s="70">
        <f t="shared" si="6"/>
        <v>6.25</v>
      </c>
      <c r="K38" s="71">
        <f t="shared" si="1"/>
        <v>1265.19</v>
      </c>
      <c r="L38" s="72">
        <f t="shared" si="7"/>
        <v>6.98165137614679</v>
      </c>
      <c r="M38" s="72">
        <f t="shared" si="8"/>
        <v>1413.29568807339</v>
      </c>
      <c r="N38" s="73">
        <f t="shared" si="9"/>
        <v>148.105688073395</v>
      </c>
      <c r="O38" s="74">
        <f t="shared" si="10"/>
        <v>3.30926615964315e-5</v>
      </c>
      <c r="P38" s="75"/>
    </row>
    <row r="39" customHeight="1" outlineLevel="2" spans="1:16">
      <c r="A39" s="4"/>
      <c r="B39" s="51" t="s">
        <v>124</v>
      </c>
      <c r="C39" s="52" t="s">
        <v>125</v>
      </c>
      <c r="D39" s="53" t="s">
        <v>126</v>
      </c>
      <c r="E39" s="54">
        <v>7</v>
      </c>
      <c r="F39" s="54"/>
      <c r="G39" s="55"/>
      <c r="H39" s="55"/>
      <c r="I39" s="55"/>
      <c r="J39" s="70">
        <f t="shared" si="6"/>
        <v>0</v>
      </c>
      <c r="K39" s="71">
        <f t="shared" si="1"/>
        <v>0</v>
      </c>
      <c r="L39" s="72">
        <f t="shared" si="7"/>
        <v>0</v>
      </c>
      <c r="M39" s="72">
        <f t="shared" si="8"/>
        <v>0</v>
      </c>
      <c r="N39" s="73">
        <f t="shared" si="9"/>
        <v>0</v>
      </c>
      <c r="O39" s="74">
        <f t="shared" si="10"/>
        <v>0</v>
      </c>
      <c r="P39" s="75"/>
    </row>
    <row r="40" customHeight="1" outlineLevel="2" spans="1:16">
      <c r="A40" s="4"/>
      <c r="B40" s="51" t="s">
        <v>127</v>
      </c>
      <c r="C40" s="52" t="s">
        <v>128</v>
      </c>
      <c r="D40" s="53" t="s">
        <v>62</v>
      </c>
      <c r="E40" s="54">
        <v>30.89</v>
      </c>
      <c r="F40" s="54"/>
      <c r="G40" s="55"/>
      <c r="H40" s="55"/>
      <c r="I40" s="55"/>
      <c r="J40" s="70">
        <f t="shared" si="6"/>
        <v>0</v>
      </c>
      <c r="K40" s="71">
        <f t="shared" si="1"/>
        <v>0</v>
      </c>
      <c r="L40" s="72">
        <f t="shared" si="7"/>
        <v>0</v>
      </c>
      <c r="M40" s="72">
        <f t="shared" si="8"/>
        <v>0</v>
      </c>
      <c r="N40" s="73">
        <f t="shared" si="9"/>
        <v>0</v>
      </c>
      <c r="O40" s="74">
        <f t="shared" si="10"/>
        <v>0</v>
      </c>
      <c r="P40" s="75"/>
    </row>
    <row r="41" customHeight="1" outlineLevel="2" spans="1:16">
      <c r="A41" s="4"/>
      <c r="B41" s="51" t="s">
        <v>129</v>
      </c>
      <c r="C41" s="52" t="s">
        <v>66</v>
      </c>
      <c r="D41" s="53" t="s">
        <v>67</v>
      </c>
      <c r="E41" s="54">
        <v>1235.6</v>
      </c>
      <c r="F41" s="54">
        <v>4.6</v>
      </c>
      <c r="G41" s="55">
        <v>0.3</v>
      </c>
      <c r="H41" s="55">
        <v>2.95</v>
      </c>
      <c r="I41" s="55"/>
      <c r="J41" s="70">
        <f t="shared" si="6"/>
        <v>3.25</v>
      </c>
      <c r="K41" s="71">
        <f t="shared" si="1"/>
        <v>4015.7</v>
      </c>
      <c r="L41" s="72">
        <f t="shared" si="7"/>
        <v>4.22018348623853</v>
      </c>
      <c r="M41" s="72">
        <f t="shared" si="8"/>
        <v>5214.45871559633</v>
      </c>
      <c r="N41" s="73">
        <f t="shared" si="9"/>
        <v>1198.75871559633</v>
      </c>
      <c r="O41" s="74">
        <f t="shared" si="10"/>
        <v>0.000267850053749073</v>
      </c>
      <c r="P41" s="75"/>
    </row>
    <row r="42" customHeight="1" outlineLevel="2" spans="1:16">
      <c r="A42" s="4"/>
      <c r="B42" s="51" t="s">
        <v>130</v>
      </c>
      <c r="C42" s="52" t="s">
        <v>69</v>
      </c>
      <c r="D42" s="53" t="s">
        <v>67</v>
      </c>
      <c r="E42" s="54">
        <v>1235.6</v>
      </c>
      <c r="F42" s="54">
        <v>4.6</v>
      </c>
      <c r="G42" s="55">
        <v>0.3</v>
      </c>
      <c r="H42" s="55">
        <v>2.95</v>
      </c>
      <c r="I42" s="55"/>
      <c r="J42" s="70">
        <f t="shared" si="6"/>
        <v>3.25</v>
      </c>
      <c r="K42" s="71">
        <f t="shared" si="1"/>
        <v>4015.7</v>
      </c>
      <c r="L42" s="72">
        <f t="shared" si="7"/>
        <v>4.22018348623853</v>
      </c>
      <c r="M42" s="72">
        <f t="shared" si="8"/>
        <v>5214.45871559633</v>
      </c>
      <c r="N42" s="73">
        <f t="shared" si="9"/>
        <v>1198.75871559633</v>
      </c>
      <c r="O42" s="74">
        <f t="shared" si="10"/>
        <v>0.000267850053749073</v>
      </c>
      <c r="P42" s="75"/>
    </row>
    <row r="43" customHeight="1" outlineLevel="2" spans="1:16">
      <c r="A43" s="4"/>
      <c r="B43" s="51" t="s">
        <v>131</v>
      </c>
      <c r="C43" s="52" t="s">
        <v>73</v>
      </c>
      <c r="D43" s="53" t="s">
        <v>67</v>
      </c>
      <c r="E43" s="54">
        <v>988.48</v>
      </c>
      <c r="F43" s="54">
        <v>3.63</v>
      </c>
      <c r="G43" s="55">
        <v>0.65</v>
      </c>
      <c r="H43" s="55">
        <v>1.05</v>
      </c>
      <c r="I43" s="55"/>
      <c r="J43" s="70">
        <f t="shared" si="6"/>
        <v>1.7</v>
      </c>
      <c r="K43" s="71">
        <f t="shared" si="1"/>
        <v>1680.42</v>
      </c>
      <c r="L43" s="72">
        <f t="shared" si="7"/>
        <v>3.3302752293578</v>
      </c>
      <c r="M43" s="72">
        <f t="shared" si="8"/>
        <v>3291.9104587156</v>
      </c>
      <c r="N43" s="73">
        <f t="shared" si="9"/>
        <v>1611.4904587156</v>
      </c>
      <c r="O43" s="74">
        <f t="shared" si="10"/>
        <v>0.000360070630033643</v>
      </c>
      <c r="P43" s="75"/>
    </row>
    <row r="44" customHeight="1" outlineLevel="2" spans="1:16">
      <c r="A44" s="4"/>
      <c r="B44" s="51" t="s">
        <v>132</v>
      </c>
      <c r="C44" s="52" t="s">
        <v>75</v>
      </c>
      <c r="D44" s="53" t="s">
        <v>67</v>
      </c>
      <c r="E44" s="54">
        <v>988.48</v>
      </c>
      <c r="F44" s="54">
        <v>4.66</v>
      </c>
      <c r="G44" s="55">
        <v>0.3</v>
      </c>
      <c r="H44" s="55">
        <v>1.05</v>
      </c>
      <c r="I44" s="55"/>
      <c r="J44" s="70">
        <f t="shared" si="6"/>
        <v>1.35</v>
      </c>
      <c r="K44" s="71">
        <f t="shared" si="1"/>
        <v>1334.45</v>
      </c>
      <c r="L44" s="72">
        <f t="shared" si="7"/>
        <v>4.27522935779817</v>
      </c>
      <c r="M44" s="72">
        <f t="shared" si="8"/>
        <v>4225.97871559633</v>
      </c>
      <c r="N44" s="73">
        <f t="shared" si="9"/>
        <v>2891.52871559633</v>
      </c>
      <c r="O44" s="74">
        <f t="shared" si="10"/>
        <v>0.000646081744235068</v>
      </c>
      <c r="P44" s="75"/>
    </row>
    <row r="45" customHeight="1" outlineLevel="2" spans="1:16">
      <c r="A45" s="4"/>
      <c r="B45" s="51" t="s">
        <v>133</v>
      </c>
      <c r="C45" s="52" t="s">
        <v>113</v>
      </c>
      <c r="D45" s="53" t="s">
        <v>78</v>
      </c>
      <c r="E45" s="54">
        <v>2.06</v>
      </c>
      <c r="F45" s="54">
        <v>1567.45</v>
      </c>
      <c r="G45" s="55">
        <v>350</v>
      </c>
      <c r="H45" s="55">
        <v>2000</v>
      </c>
      <c r="I45" s="55"/>
      <c r="J45" s="70">
        <f t="shared" si="6"/>
        <v>2350</v>
      </c>
      <c r="K45" s="71">
        <f t="shared" si="1"/>
        <v>4841</v>
      </c>
      <c r="L45" s="72">
        <f t="shared" si="7"/>
        <v>1438.02752293578</v>
      </c>
      <c r="M45" s="72">
        <f t="shared" si="8"/>
        <v>2962.33669724771</v>
      </c>
      <c r="N45" s="73">
        <f t="shared" si="9"/>
        <v>-1878.66330275229</v>
      </c>
      <c r="O45" s="74">
        <f t="shared" si="10"/>
        <v>-0.00041976759799264</v>
      </c>
      <c r="P45" s="75"/>
    </row>
    <row r="46" customHeight="1" outlineLevel="2" spans="1:16">
      <c r="A46" s="4"/>
      <c r="B46" s="51" t="s">
        <v>134</v>
      </c>
      <c r="C46" s="52" t="s">
        <v>135</v>
      </c>
      <c r="D46" s="53" t="s">
        <v>81</v>
      </c>
      <c r="E46" s="54">
        <v>336</v>
      </c>
      <c r="F46" s="54"/>
      <c r="G46" s="55"/>
      <c r="H46" s="55"/>
      <c r="I46" s="55"/>
      <c r="J46" s="70">
        <f t="shared" si="6"/>
        <v>0</v>
      </c>
      <c r="K46" s="71">
        <f t="shared" si="1"/>
        <v>0</v>
      </c>
      <c r="L46" s="72">
        <f t="shared" si="7"/>
        <v>0</v>
      </c>
      <c r="M46" s="72">
        <f t="shared" si="8"/>
        <v>0</v>
      </c>
      <c r="N46" s="73">
        <f t="shared" si="9"/>
        <v>0</v>
      </c>
      <c r="O46" s="74">
        <f t="shared" si="10"/>
        <v>0</v>
      </c>
      <c r="P46" s="75"/>
    </row>
    <row r="47" customHeight="1" outlineLevel="2" spans="1:16">
      <c r="A47" s="4"/>
      <c r="B47" s="51" t="s">
        <v>136</v>
      </c>
      <c r="C47" s="52" t="s">
        <v>137</v>
      </c>
      <c r="D47" s="53" t="s">
        <v>67</v>
      </c>
      <c r="E47" s="54">
        <v>70.16</v>
      </c>
      <c r="F47" s="54">
        <v>2.55</v>
      </c>
      <c r="G47" s="55">
        <v>0.3</v>
      </c>
      <c r="H47" s="55">
        <v>1.05</v>
      </c>
      <c r="I47" s="55"/>
      <c r="J47" s="70">
        <f t="shared" si="6"/>
        <v>1.35</v>
      </c>
      <c r="K47" s="71">
        <f t="shared" si="1"/>
        <v>94.72</v>
      </c>
      <c r="L47" s="72">
        <f t="shared" si="7"/>
        <v>2.3394495412844</v>
      </c>
      <c r="M47" s="72">
        <f t="shared" si="8"/>
        <v>164.135779816514</v>
      </c>
      <c r="N47" s="73">
        <f t="shared" si="9"/>
        <v>69.4157798165137</v>
      </c>
      <c r="O47" s="74">
        <f t="shared" si="10"/>
        <v>1.55102274652809e-5</v>
      </c>
      <c r="P47" s="75"/>
    </row>
    <row r="48" customHeight="1" outlineLevel="2" spans="1:16">
      <c r="A48" s="4"/>
      <c r="B48" s="51" t="s">
        <v>138</v>
      </c>
      <c r="C48" s="52" t="s">
        <v>139</v>
      </c>
      <c r="D48" s="53" t="s">
        <v>67</v>
      </c>
      <c r="E48" s="54">
        <v>54.03</v>
      </c>
      <c r="F48" s="54">
        <v>25.36</v>
      </c>
      <c r="G48" s="55">
        <v>0.3</v>
      </c>
      <c r="H48" s="55">
        <v>1.05</v>
      </c>
      <c r="I48" s="55"/>
      <c r="J48" s="70">
        <f t="shared" si="6"/>
        <v>1.35</v>
      </c>
      <c r="K48" s="71">
        <f t="shared" si="1"/>
        <v>72.94</v>
      </c>
      <c r="L48" s="72">
        <f t="shared" si="7"/>
        <v>23.2660550458716</v>
      </c>
      <c r="M48" s="72">
        <f t="shared" si="8"/>
        <v>1257.06495412844</v>
      </c>
      <c r="N48" s="73">
        <f t="shared" si="9"/>
        <v>1184.12495412844</v>
      </c>
      <c r="O48" s="74">
        <f t="shared" si="10"/>
        <v>0.000264580293333796</v>
      </c>
      <c r="P48" s="75"/>
    </row>
    <row r="49" customHeight="1" outlineLevel="2" spans="1:16">
      <c r="A49" s="4"/>
      <c r="B49" s="51" t="s">
        <v>140</v>
      </c>
      <c r="C49" s="52" t="s">
        <v>141</v>
      </c>
      <c r="D49" s="53" t="s">
        <v>67</v>
      </c>
      <c r="E49" s="54">
        <v>158.26</v>
      </c>
      <c r="F49" s="54">
        <v>417.8</v>
      </c>
      <c r="G49" s="55">
        <v>288.75</v>
      </c>
      <c r="H49" s="55"/>
      <c r="I49" s="55">
        <v>312.45</v>
      </c>
      <c r="J49" s="70">
        <f t="shared" si="6"/>
        <v>601.2</v>
      </c>
      <c r="K49" s="71">
        <f t="shared" si="1"/>
        <v>95145.91</v>
      </c>
      <c r="L49" s="72">
        <f t="shared" si="7"/>
        <v>383.302752293578</v>
      </c>
      <c r="M49" s="72">
        <f t="shared" si="8"/>
        <v>60661.4935779817</v>
      </c>
      <c r="N49" s="73">
        <f t="shared" si="9"/>
        <v>-34484.4164220184</v>
      </c>
      <c r="O49" s="74">
        <f t="shared" si="10"/>
        <v>-0.00770518092754656</v>
      </c>
      <c r="P49" s="75"/>
    </row>
    <row r="50" customHeight="1" outlineLevel="2" spans="1:16">
      <c r="A50" s="4"/>
      <c r="B50" s="51" t="s">
        <v>142</v>
      </c>
      <c r="C50" s="52" t="s">
        <v>143</v>
      </c>
      <c r="D50" s="53" t="s">
        <v>144</v>
      </c>
      <c r="E50" s="54">
        <v>645.12</v>
      </c>
      <c r="F50" s="54">
        <v>23.82</v>
      </c>
      <c r="G50" s="55">
        <v>12</v>
      </c>
      <c r="H50" s="55"/>
      <c r="I50" s="55">
        <v>3.5</v>
      </c>
      <c r="J50" s="70">
        <f t="shared" si="6"/>
        <v>15.5</v>
      </c>
      <c r="K50" s="71">
        <f t="shared" si="1"/>
        <v>9999.36</v>
      </c>
      <c r="L50" s="72">
        <f t="shared" si="7"/>
        <v>21.8532110091743</v>
      </c>
      <c r="M50" s="72">
        <f t="shared" si="8"/>
        <v>14097.9434862385</v>
      </c>
      <c r="N50" s="73">
        <f t="shared" si="9"/>
        <v>4098.58348623853</v>
      </c>
      <c r="O50" s="74">
        <f t="shared" si="10"/>
        <v>0.000915785464415119</v>
      </c>
      <c r="P50" s="75"/>
    </row>
    <row r="51" customHeight="1" outlineLevel="2" spans="1:16">
      <c r="A51" s="4"/>
      <c r="B51" s="51" t="s">
        <v>145</v>
      </c>
      <c r="C51" s="52" t="s">
        <v>146</v>
      </c>
      <c r="D51" s="53" t="s">
        <v>90</v>
      </c>
      <c r="E51" s="54">
        <v>9</v>
      </c>
      <c r="F51" s="54"/>
      <c r="G51" s="55"/>
      <c r="H51" s="55"/>
      <c r="I51" s="55"/>
      <c r="J51" s="70">
        <f t="shared" si="6"/>
        <v>0</v>
      </c>
      <c r="K51" s="71">
        <f t="shared" si="1"/>
        <v>0</v>
      </c>
      <c r="L51" s="72">
        <f t="shared" si="7"/>
        <v>0</v>
      </c>
      <c r="M51" s="72">
        <f t="shared" si="8"/>
        <v>0</v>
      </c>
      <c r="N51" s="73">
        <f t="shared" si="9"/>
        <v>0</v>
      </c>
      <c r="O51" s="74">
        <f t="shared" si="10"/>
        <v>0</v>
      </c>
      <c r="P51" s="75"/>
    </row>
    <row r="52" customHeight="1" outlineLevel="2" spans="1:16">
      <c r="A52" s="4"/>
      <c r="B52" s="51" t="s">
        <v>147</v>
      </c>
      <c r="C52" s="52" t="s">
        <v>137</v>
      </c>
      <c r="D52" s="53" t="s">
        <v>67</v>
      </c>
      <c r="E52" s="54">
        <v>7.18</v>
      </c>
      <c r="F52" s="54">
        <v>2.55</v>
      </c>
      <c r="G52" s="55">
        <v>0.3</v>
      </c>
      <c r="H52" s="55">
        <v>1.05</v>
      </c>
      <c r="I52" s="55"/>
      <c r="J52" s="70">
        <f t="shared" si="6"/>
        <v>1.35</v>
      </c>
      <c r="K52" s="71">
        <f t="shared" si="1"/>
        <v>9.69</v>
      </c>
      <c r="L52" s="72">
        <f t="shared" si="7"/>
        <v>2.3394495412844</v>
      </c>
      <c r="M52" s="72">
        <f t="shared" si="8"/>
        <v>16.797247706422</v>
      </c>
      <c r="N52" s="73">
        <f t="shared" si="9"/>
        <v>7.10724770642202</v>
      </c>
      <c r="O52" s="74">
        <f t="shared" si="10"/>
        <v>1.58803990778588e-6</v>
      </c>
      <c r="P52" s="75"/>
    </row>
    <row r="53" customHeight="1" outlineLevel="2" spans="1:16">
      <c r="A53" s="4"/>
      <c r="B53" s="51" t="s">
        <v>148</v>
      </c>
      <c r="C53" s="52" t="s">
        <v>149</v>
      </c>
      <c r="D53" s="53" t="s">
        <v>67</v>
      </c>
      <c r="E53" s="54">
        <v>3.13</v>
      </c>
      <c r="F53" s="54">
        <v>25.36</v>
      </c>
      <c r="G53" s="55">
        <v>0.3</v>
      </c>
      <c r="H53" s="55">
        <v>2</v>
      </c>
      <c r="I53" s="55"/>
      <c r="J53" s="70">
        <f t="shared" si="6"/>
        <v>2.3</v>
      </c>
      <c r="K53" s="71">
        <f t="shared" si="1"/>
        <v>7.2</v>
      </c>
      <c r="L53" s="72">
        <f t="shared" si="7"/>
        <v>23.2660550458716</v>
      </c>
      <c r="M53" s="72">
        <f t="shared" si="8"/>
        <v>72.822752293578</v>
      </c>
      <c r="N53" s="73">
        <f t="shared" si="9"/>
        <v>65.622752293578</v>
      </c>
      <c r="O53" s="74">
        <f t="shared" si="10"/>
        <v>1.4662715273985e-5</v>
      </c>
      <c r="P53" s="75"/>
    </row>
    <row r="54" customHeight="1" outlineLevel="2" spans="1:16">
      <c r="A54" s="4"/>
      <c r="B54" s="51" t="s">
        <v>150</v>
      </c>
      <c r="C54" s="52" t="s">
        <v>141</v>
      </c>
      <c r="D54" s="53" t="s">
        <v>67</v>
      </c>
      <c r="E54" s="54">
        <v>11.48</v>
      </c>
      <c r="F54" s="54">
        <v>417.8</v>
      </c>
      <c r="G54" s="55">
        <v>288.75</v>
      </c>
      <c r="H54" s="55"/>
      <c r="I54" s="55">
        <v>312.45</v>
      </c>
      <c r="J54" s="70">
        <f t="shared" si="6"/>
        <v>601.2</v>
      </c>
      <c r="K54" s="71">
        <f t="shared" si="1"/>
        <v>6901.78</v>
      </c>
      <c r="L54" s="72">
        <f t="shared" si="7"/>
        <v>383.302752293578</v>
      </c>
      <c r="M54" s="72">
        <f t="shared" si="8"/>
        <v>4400.31559633028</v>
      </c>
      <c r="N54" s="73">
        <f t="shared" si="9"/>
        <v>-2501.46440366972</v>
      </c>
      <c r="O54" s="74">
        <f t="shared" si="10"/>
        <v>-0.000558925967550547</v>
      </c>
      <c r="P54" s="75"/>
    </row>
    <row r="55" customHeight="1" outlineLevel="2" spans="1:16">
      <c r="A55" s="4"/>
      <c r="B55" s="51" t="s">
        <v>151</v>
      </c>
      <c r="C55" s="52" t="s">
        <v>143</v>
      </c>
      <c r="D55" s="53" t="s">
        <v>144</v>
      </c>
      <c r="E55" s="54">
        <v>13.5</v>
      </c>
      <c r="F55" s="54">
        <v>23.82</v>
      </c>
      <c r="G55" s="55">
        <v>12</v>
      </c>
      <c r="H55" s="55"/>
      <c r="I55" s="55">
        <v>3.5</v>
      </c>
      <c r="J55" s="70">
        <f t="shared" si="6"/>
        <v>15.5</v>
      </c>
      <c r="K55" s="71">
        <f t="shared" si="1"/>
        <v>209.25</v>
      </c>
      <c r="L55" s="72">
        <f t="shared" si="7"/>
        <v>21.8532110091743</v>
      </c>
      <c r="M55" s="72">
        <f t="shared" si="8"/>
        <v>295.018348623853</v>
      </c>
      <c r="N55" s="73">
        <f t="shared" si="9"/>
        <v>85.7683486238532</v>
      </c>
      <c r="O55" s="74">
        <f t="shared" si="10"/>
        <v>1.91640373412762e-5</v>
      </c>
      <c r="P55" s="75"/>
    </row>
    <row r="56" customHeight="1" outlineLevel="2" spans="1:16">
      <c r="A56" s="4"/>
      <c r="B56" s="51" t="s">
        <v>152</v>
      </c>
      <c r="C56" s="52" t="s">
        <v>153</v>
      </c>
      <c r="D56" s="53" t="s">
        <v>144</v>
      </c>
      <c r="E56" s="54">
        <v>9</v>
      </c>
      <c r="F56" s="54">
        <v>26.47</v>
      </c>
      <c r="G56" s="55">
        <v>12</v>
      </c>
      <c r="H56" s="55"/>
      <c r="I56" s="55">
        <v>3.5</v>
      </c>
      <c r="J56" s="70">
        <f t="shared" si="6"/>
        <v>15.5</v>
      </c>
      <c r="K56" s="71">
        <f t="shared" si="1"/>
        <v>139.5</v>
      </c>
      <c r="L56" s="72">
        <f t="shared" si="7"/>
        <v>24.2844036697248</v>
      </c>
      <c r="M56" s="72">
        <f t="shared" si="8"/>
        <v>218.559633027523</v>
      </c>
      <c r="N56" s="73">
        <f t="shared" si="9"/>
        <v>79.0596330275229</v>
      </c>
      <c r="O56" s="74">
        <f t="shared" si="10"/>
        <v>1.76650452508033e-5</v>
      </c>
      <c r="P56" s="75"/>
    </row>
    <row r="57" customHeight="1" outlineLevel="2" spans="1:16">
      <c r="A57" s="4"/>
      <c r="B57" s="51" t="s">
        <v>154</v>
      </c>
      <c r="C57" s="52" t="s">
        <v>155</v>
      </c>
      <c r="D57" s="53" t="s">
        <v>90</v>
      </c>
      <c r="E57" s="54">
        <v>14</v>
      </c>
      <c r="F57" s="54"/>
      <c r="G57" s="55"/>
      <c r="H57" s="55"/>
      <c r="I57" s="55"/>
      <c r="J57" s="70">
        <f t="shared" si="6"/>
        <v>0</v>
      </c>
      <c r="K57" s="71">
        <f t="shared" si="1"/>
        <v>0</v>
      </c>
      <c r="L57" s="72">
        <f t="shared" si="7"/>
        <v>0</v>
      </c>
      <c r="M57" s="72">
        <f t="shared" si="8"/>
        <v>0</v>
      </c>
      <c r="N57" s="73">
        <f t="shared" si="9"/>
        <v>0</v>
      </c>
      <c r="O57" s="74">
        <f t="shared" si="10"/>
        <v>0</v>
      </c>
      <c r="P57" s="75"/>
    </row>
    <row r="58" customHeight="1" outlineLevel="2" spans="1:16">
      <c r="A58" s="4"/>
      <c r="B58" s="51" t="s">
        <v>156</v>
      </c>
      <c r="C58" s="52" t="s">
        <v>137</v>
      </c>
      <c r="D58" s="53" t="s">
        <v>67</v>
      </c>
      <c r="E58" s="54">
        <v>10.92</v>
      </c>
      <c r="F58" s="54">
        <v>2.55</v>
      </c>
      <c r="G58" s="55">
        <v>0.3</v>
      </c>
      <c r="H58" s="55">
        <v>1.05</v>
      </c>
      <c r="I58" s="55"/>
      <c r="J58" s="70">
        <f t="shared" si="6"/>
        <v>1.35</v>
      </c>
      <c r="K58" s="71">
        <f t="shared" si="1"/>
        <v>14.74</v>
      </c>
      <c r="L58" s="72">
        <f t="shared" si="7"/>
        <v>2.3394495412844</v>
      </c>
      <c r="M58" s="72">
        <f t="shared" si="8"/>
        <v>25.5467889908257</v>
      </c>
      <c r="N58" s="73">
        <f t="shared" si="9"/>
        <v>10.8067889908257</v>
      </c>
      <c r="O58" s="74">
        <f t="shared" si="10"/>
        <v>2.41466358024152e-6</v>
      </c>
      <c r="P58" s="75"/>
    </row>
    <row r="59" customHeight="1" outlineLevel="2" spans="1:16">
      <c r="A59" s="4"/>
      <c r="B59" s="51" t="s">
        <v>157</v>
      </c>
      <c r="C59" s="52" t="s">
        <v>149</v>
      </c>
      <c r="D59" s="53" t="s">
        <v>67</v>
      </c>
      <c r="E59" s="54">
        <v>1.43</v>
      </c>
      <c r="F59" s="54">
        <v>25.36</v>
      </c>
      <c r="G59" s="55">
        <v>0.3</v>
      </c>
      <c r="H59" s="55">
        <v>2</v>
      </c>
      <c r="I59" s="55"/>
      <c r="J59" s="70">
        <f t="shared" si="6"/>
        <v>2.3</v>
      </c>
      <c r="K59" s="71">
        <f t="shared" si="1"/>
        <v>3.29</v>
      </c>
      <c r="L59" s="72">
        <f t="shared" si="7"/>
        <v>23.2660550458716</v>
      </c>
      <c r="M59" s="72">
        <f t="shared" si="8"/>
        <v>33.2704587155963</v>
      </c>
      <c r="N59" s="73">
        <f t="shared" si="9"/>
        <v>29.9804587155963</v>
      </c>
      <c r="O59" s="74">
        <f t="shared" si="10"/>
        <v>6.69881884812796e-6</v>
      </c>
      <c r="P59" s="75"/>
    </row>
    <row r="60" customHeight="1" outlineLevel="2" spans="1:16">
      <c r="A60" s="4"/>
      <c r="B60" s="51" t="s">
        <v>158</v>
      </c>
      <c r="C60" s="52" t="s">
        <v>159</v>
      </c>
      <c r="D60" s="53" t="s">
        <v>67</v>
      </c>
      <c r="E60" s="54">
        <v>4.12</v>
      </c>
      <c r="F60" s="54">
        <v>603.99</v>
      </c>
      <c r="G60" s="55">
        <v>65</v>
      </c>
      <c r="H60" s="55">
        <v>35</v>
      </c>
      <c r="I60" s="55">
        <v>443.25</v>
      </c>
      <c r="J60" s="70">
        <f t="shared" si="6"/>
        <v>543.25</v>
      </c>
      <c r="K60" s="71">
        <f t="shared" si="1"/>
        <v>2238.19</v>
      </c>
      <c r="L60" s="72">
        <f t="shared" si="7"/>
        <v>554.119266055046</v>
      </c>
      <c r="M60" s="72">
        <f t="shared" si="8"/>
        <v>2282.97137614679</v>
      </c>
      <c r="N60" s="73">
        <f t="shared" si="9"/>
        <v>44.7813761467887</v>
      </c>
      <c r="O60" s="74">
        <f t="shared" si="10"/>
        <v>1.00059285090645e-5</v>
      </c>
      <c r="P60" s="75"/>
    </row>
    <row r="61" customHeight="1" outlineLevel="2" spans="1:16">
      <c r="A61" s="4"/>
      <c r="B61" s="51" t="s">
        <v>160</v>
      </c>
      <c r="C61" s="52" t="s">
        <v>161</v>
      </c>
      <c r="D61" s="53" t="s">
        <v>144</v>
      </c>
      <c r="E61" s="54">
        <v>16.8</v>
      </c>
      <c r="F61" s="54">
        <v>57.98</v>
      </c>
      <c r="G61" s="55">
        <v>45</v>
      </c>
      <c r="H61" s="55"/>
      <c r="I61" s="55">
        <v>27</v>
      </c>
      <c r="J61" s="70">
        <f t="shared" si="6"/>
        <v>72</v>
      </c>
      <c r="K61" s="71">
        <f t="shared" si="1"/>
        <v>1209.6</v>
      </c>
      <c r="L61" s="72">
        <f t="shared" si="7"/>
        <v>53.1926605504587</v>
      </c>
      <c r="M61" s="72">
        <f t="shared" si="8"/>
        <v>893.636697247706</v>
      </c>
      <c r="N61" s="73">
        <f t="shared" si="9"/>
        <v>-315.963302752294</v>
      </c>
      <c r="O61" s="74">
        <f t="shared" si="10"/>
        <v>-7.05986838918093e-5</v>
      </c>
      <c r="P61" s="75"/>
    </row>
    <row r="62" customHeight="1" outlineLevel="2" spans="1:16">
      <c r="A62" s="4"/>
      <c r="B62" s="51" t="s">
        <v>162</v>
      </c>
      <c r="C62" s="52" t="s">
        <v>141</v>
      </c>
      <c r="D62" s="53" t="s">
        <v>67</v>
      </c>
      <c r="E62" s="54">
        <v>5.38</v>
      </c>
      <c r="F62" s="54">
        <v>417.8</v>
      </c>
      <c r="G62" s="55">
        <v>288.75</v>
      </c>
      <c r="H62" s="55"/>
      <c r="I62" s="55">
        <v>312.45</v>
      </c>
      <c r="J62" s="70">
        <f t="shared" si="6"/>
        <v>601.2</v>
      </c>
      <c r="K62" s="71">
        <f t="shared" ref="K62:K125" si="11">ROUND(J62*E62,2)</f>
        <v>3234.46</v>
      </c>
      <c r="L62" s="72">
        <f t="shared" si="7"/>
        <v>383.302752293578</v>
      </c>
      <c r="M62" s="72">
        <f t="shared" si="8"/>
        <v>2062.16880733945</v>
      </c>
      <c r="N62" s="73">
        <f t="shared" si="9"/>
        <v>-1172.29119266055</v>
      </c>
      <c r="O62" s="74">
        <f t="shared" si="10"/>
        <v>-0.000261936163531869</v>
      </c>
      <c r="P62" s="75"/>
    </row>
    <row r="63" customHeight="1" outlineLevel="2" spans="1:16">
      <c r="A63" s="4"/>
      <c r="B63" s="51" t="s">
        <v>163</v>
      </c>
      <c r="C63" s="52" t="s">
        <v>143</v>
      </c>
      <c r="D63" s="53" t="s">
        <v>144</v>
      </c>
      <c r="E63" s="54">
        <v>21.5</v>
      </c>
      <c r="F63" s="54">
        <v>23.82</v>
      </c>
      <c r="G63" s="55">
        <v>12</v>
      </c>
      <c r="H63" s="55"/>
      <c r="I63" s="55">
        <v>3.5</v>
      </c>
      <c r="J63" s="70">
        <f t="shared" si="6"/>
        <v>15.5</v>
      </c>
      <c r="K63" s="71">
        <f t="shared" si="11"/>
        <v>333.25</v>
      </c>
      <c r="L63" s="72">
        <f t="shared" si="7"/>
        <v>21.8532110091743</v>
      </c>
      <c r="M63" s="72">
        <f t="shared" si="8"/>
        <v>469.844036697248</v>
      </c>
      <c r="N63" s="73">
        <f t="shared" si="9"/>
        <v>136.594036697248</v>
      </c>
      <c r="O63" s="74">
        <f t="shared" si="10"/>
        <v>3.05205039138843e-5</v>
      </c>
      <c r="P63" s="75"/>
    </row>
    <row r="64" customHeight="1" outlineLevel="2" spans="1:16">
      <c r="A64" s="4"/>
      <c r="B64" s="51" t="s">
        <v>164</v>
      </c>
      <c r="C64" s="52" t="s">
        <v>165</v>
      </c>
      <c r="D64" s="53" t="s">
        <v>67</v>
      </c>
      <c r="E64" s="54">
        <v>1.01</v>
      </c>
      <c r="F64" s="54">
        <v>803.68</v>
      </c>
      <c r="G64" s="55">
        <v>120</v>
      </c>
      <c r="H64" s="55">
        <v>35</v>
      </c>
      <c r="I64" s="55">
        <v>463.25</v>
      </c>
      <c r="J64" s="70">
        <f t="shared" si="6"/>
        <v>618.25</v>
      </c>
      <c r="K64" s="71">
        <f t="shared" si="11"/>
        <v>624.43</v>
      </c>
      <c r="L64" s="72">
        <f t="shared" si="7"/>
        <v>737.321100917431</v>
      </c>
      <c r="M64" s="72">
        <f t="shared" si="8"/>
        <v>744.694311926605</v>
      </c>
      <c r="N64" s="73">
        <f t="shared" si="9"/>
        <v>120.264311926606</v>
      </c>
      <c r="O64" s="74">
        <f t="shared" si="10"/>
        <v>2.68717982981356e-5</v>
      </c>
      <c r="P64" s="75"/>
    </row>
    <row r="65" customHeight="1" outlineLevel="2" spans="1:16">
      <c r="A65" s="4"/>
      <c r="B65" s="51" t="s">
        <v>166</v>
      </c>
      <c r="C65" s="52" t="s">
        <v>167</v>
      </c>
      <c r="D65" s="53" t="s">
        <v>168</v>
      </c>
      <c r="E65" s="54">
        <v>0.047</v>
      </c>
      <c r="F65" s="54">
        <v>5938.67</v>
      </c>
      <c r="G65" s="55">
        <v>1025</v>
      </c>
      <c r="H65" s="55"/>
      <c r="I65" s="55">
        <v>4040</v>
      </c>
      <c r="J65" s="70">
        <f t="shared" si="6"/>
        <v>5065</v>
      </c>
      <c r="K65" s="71">
        <f t="shared" si="11"/>
        <v>238.06</v>
      </c>
      <c r="L65" s="72">
        <f t="shared" si="7"/>
        <v>5448.32110091743</v>
      </c>
      <c r="M65" s="72">
        <f t="shared" si="8"/>
        <v>256.071091743119</v>
      </c>
      <c r="N65" s="73">
        <f t="shared" si="9"/>
        <v>18.0110917431193</v>
      </c>
      <c r="O65" s="74">
        <f t="shared" si="10"/>
        <v>4.02438941941217e-6</v>
      </c>
      <c r="P65" s="75"/>
    </row>
    <row r="66" customHeight="1" outlineLevel="2" spans="1:16">
      <c r="A66" s="4"/>
      <c r="B66" s="51" t="s">
        <v>169</v>
      </c>
      <c r="C66" s="52" t="s">
        <v>170</v>
      </c>
      <c r="D66" s="53" t="s">
        <v>95</v>
      </c>
      <c r="E66" s="54">
        <v>1</v>
      </c>
      <c r="F66" s="54"/>
      <c r="G66" s="55"/>
      <c r="H66" s="55"/>
      <c r="I66" s="55"/>
      <c r="J66" s="70">
        <f t="shared" si="6"/>
        <v>0</v>
      </c>
      <c r="K66" s="71">
        <f t="shared" si="11"/>
        <v>0</v>
      </c>
      <c r="L66" s="72">
        <f t="shared" si="7"/>
        <v>0</v>
      </c>
      <c r="M66" s="72">
        <f t="shared" si="8"/>
        <v>0</v>
      </c>
      <c r="N66" s="73">
        <f t="shared" si="9"/>
        <v>0</v>
      </c>
      <c r="O66" s="74">
        <f t="shared" si="10"/>
        <v>0</v>
      </c>
      <c r="P66" s="75"/>
    </row>
    <row r="67" customHeight="1" outlineLevel="2" spans="1:16">
      <c r="A67" s="4"/>
      <c r="B67" s="51" t="s">
        <v>171</v>
      </c>
      <c r="C67" s="52" t="s">
        <v>137</v>
      </c>
      <c r="D67" s="53" t="s">
        <v>67</v>
      </c>
      <c r="E67" s="54">
        <v>0.34</v>
      </c>
      <c r="F67" s="54">
        <v>2.55</v>
      </c>
      <c r="G67" s="55">
        <v>0.3</v>
      </c>
      <c r="H67" s="55">
        <v>1.05</v>
      </c>
      <c r="I67" s="55"/>
      <c r="J67" s="70">
        <f t="shared" si="6"/>
        <v>1.35</v>
      </c>
      <c r="K67" s="71">
        <f t="shared" si="11"/>
        <v>0.46</v>
      </c>
      <c r="L67" s="72">
        <f t="shared" si="7"/>
        <v>2.3394495412844</v>
      </c>
      <c r="M67" s="72">
        <f t="shared" si="8"/>
        <v>0.795412844036697</v>
      </c>
      <c r="N67" s="73">
        <f t="shared" si="9"/>
        <v>0.335412844036697</v>
      </c>
      <c r="O67" s="74">
        <f t="shared" si="10"/>
        <v>7.49444797643597e-8</v>
      </c>
      <c r="P67" s="75"/>
    </row>
    <row r="68" customHeight="1" outlineLevel="2" spans="1:16">
      <c r="A68" s="4"/>
      <c r="B68" s="51" t="s">
        <v>172</v>
      </c>
      <c r="C68" s="52" t="s">
        <v>139</v>
      </c>
      <c r="D68" s="53" t="s">
        <v>67</v>
      </c>
      <c r="E68" s="54">
        <v>0.05</v>
      </c>
      <c r="F68" s="54">
        <v>25.36</v>
      </c>
      <c r="G68" s="55">
        <v>0.3</v>
      </c>
      <c r="H68" s="55">
        <v>1.05</v>
      </c>
      <c r="I68" s="55"/>
      <c r="J68" s="70">
        <f t="shared" si="6"/>
        <v>1.35</v>
      </c>
      <c r="K68" s="71">
        <f t="shared" si="11"/>
        <v>0.07</v>
      </c>
      <c r="L68" s="72">
        <f t="shared" si="7"/>
        <v>23.2660550458716</v>
      </c>
      <c r="M68" s="72">
        <f t="shared" si="8"/>
        <v>1.16330275229358</v>
      </c>
      <c r="N68" s="73">
        <f t="shared" si="9"/>
        <v>1.09330275229358</v>
      </c>
      <c r="O68" s="74">
        <f t="shared" si="10"/>
        <v>2.44287025533883e-7</v>
      </c>
      <c r="P68" s="75"/>
    </row>
    <row r="69" customHeight="1" outlineLevel="2" spans="1:16">
      <c r="A69" s="4"/>
      <c r="B69" s="51" t="s">
        <v>173</v>
      </c>
      <c r="C69" s="52" t="s">
        <v>141</v>
      </c>
      <c r="D69" s="53" t="s">
        <v>67</v>
      </c>
      <c r="E69" s="54">
        <v>0.52</v>
      </c>
      <c r="F69" s="54">
        <v>417.8</v>
      </c>
      <c r="G69" s="55">
        <v>288.75</v>
      </c>
      <c r="H69" s="55"/>
      <c r="I69" s="55">
        <v>312.45</v>
      </c>
      <c r="J69" s="70">
        <f t="shared" si="6"/>
        <v>601.2</v>
      </c>
      <c r="K69" s="71">
        <f t="shared" si="11"/>
        <v>312.62</v>
      </c>
      <c r="L69" s="72">
        <f t="shared" si="7"/>
        <v>383.302752293578</v>
      </c>
      <c r="M69" s="72">
        <f t="shared" si="8"/>
        <v>199.317431192661</v>
      </c>
      <c r="N69" s="73">
        <f t="shared" si="9"/>
        <v>-113.302568807339</v>
      </c>
      <c r="O69" s="74">
        <f t="shared" si="10"/>
        <v>-2.53162698632453e-5</v>
      </c>
      <c r="P69" s="75"/>
    </row>
    <row r="70" customHeight="1" outlineLevel="2" spans="1:16">
      <c r="A70" s="4"/>
      <c r="B70" s="51" t="s">
        <v>174</v>
      </c>
      <c r="C70" s="52" t="s">
        <v>143</v>
      </c>
      <c r="D70" s="53" t="s">
        <v>144</v>
      </c>
      <c r="E70" s="54">
        <v>3.14</v>
      </c>
      <c r="F70" s="54">
        <v>23.82</v>
      </c>
      <c r="G70" s="55">
        <v>12</v>
      </c>
      <c r="H70" s="55"/>
      <c r="I70" s="55">
        <v>3.5</v>
      </c>
      <c r="J70" s="70">
        <f t="shared" si="6"/>
        <v>15.5</v>
      </c>
      <c r="K70" s="71">
        <f t="shared" si="11"/>
        <v>48.67</v>
      </c>
      <c r="L70" s="72">
        <f t="shared" si="7"/>
        <v>21.8532110091743</v>
      </c>
      <c r="M70" s="72">
        <f t="shared" si="8"/>
        <v>68.6190825688073</v>
      </c>
      <c r="N70" s="73">
        <f t="shared" si="9"/>
        <v>19.9490825688073</v>
      </c>
      <c r="O70" s="74">
        <f t="shared" si="10"/>
        <v>4.45741312974869e-6</v>
      </c>
      <c r="P70" s="75"/>
    </row>
    <row r="71" customHeight="1" outlineLevel="2" spans="1:16">
      <c r="A71" s="4"/>
      <c r="B71" s="51" t="s">
        <v>175</v>
      </c>
      <c r="C71" s="52" t="s">
        <v>176</v>
      </c>
      <c r="D71" s="53"/>
      <c r="E71" s="54"/>
      <c r="F71" s="54"/>
      <c r="G71" s="55"/>
      <c r="H71" s="55"/>
      <c r="I71" s="55"/>
      <c r="J71" s="70">
        <f t="shared" si="6"/>
        <v>0</v>
      </c>
      <c r="K71" s="71">
        <f t="shared" si="11"/>
        <v>0</v>
      </c>
      <c r="L71" s="72">
        <f t="shared" si="7"/>
        <v>0</v>
      </c>
      <c r="M71" s="72">
        <f t="shared" si="8"/>
        <v>0</v>
      </c>
      <c r="N71" s="73">
        <f t="shared" si="9"/>
        <v>0</v>
      </c>
      <c r="O71" s="74">
        <f t="shared" si="10"/>
        <v>0</v>
      </c>
      <c r="P71" s="75"/>
    </row>
    <row r="72" customHeight="1" outlineLevel="2" spans="1:16">
      <c r="A72" s="4"/>
      <c r="B72" s="51" t="s">
        <v>177</v>
      </c>
      <c r="C72" s="52" t="s">
        <v>178</v>
      </c>
      <c r="D72" s="53" t="s">
        <v>62</v>
      </c>
      <c r="E72" s="54">
        <v>492.84</v>
      </c>
      <c r="F72" s="54"/>
      <c r="G72" s="55"/>
      <c r="H72" s="55"/>
      <c r="I72" s="55"/>
      <c r="J72" s="70">
        <f t="shared" si="6"/>
        <v>0</v>
      </c>
      <c r="K72" s="71">
        <f t="shared" si="11"/>
        <v>0</v>
      </c>
      <c r="L72" s="72">
        <f t="shared" si="7"/>
        <v>0</v>
      </c>
      <c r="M72" s="72">
        <f t="shared" si="8"/>
        <v>0</v>
      </c>
      <c r="N72" s="73">
        <f t="shared" si="9"/>
        <v>0</v>
      </c>
      <c r="O72" s="74">
        <f t="shared" si="10"/>
        <v>0</v>
      </c>
      <c r="P72" s="75"/>
    </row>
    <row r="73" customHeight="1" outlineLevel="2" spans="1:16">
      <c r="A73" s="4"/>
      <c r="B73" s="51" t="s">
        <v>179</v>
      </c>
      <c r="C73" s="52" t="s">
        <v>180</v>
      </c>
      <c r="D73" s="53" t="s">
        <v>168</v>
      </c>
      <c r="E73" s="54">
        <v>24.64</v>
      </c>
      <c r="F73" s="54">
        <v>2700</v>
      </c>
      <c r="G73" s="55">
        <v>300</v>
      </c>
      <c r="H73" s="55"/>
      <c r="I73" s="55">
        <v>650</v>
      </c>
      <c r="J73" s="70">
        <f t="shared" si="6"/>
        <v>950</v>
      </c>
      <c r="K73" s="71">
        <f t="shared" si="11"/>
        <v>23408</v>
      </c>
      <c r="L73" s="72">
        <f t="shared" si="7"/>
        <v>2477.06422018349</v>
      </c>
      <c r="M73" s="72">
        <f t="shared" si="8"/>
        <v>61034.8623853211</v>
      </c>
      <c r="N73" s="73">
        <f t="shared" si="9"/>
        <v>37626.8623853211</v>
      </c>
      <c r="O73" s="74">
        <f t="shared" si="10"/>
        <v>0.00840732749734688</v>
      </c>
      <c r="P73" s="75"/>
    </row>
    <row r="74" customHeight="1" outlineLevel="2" spans="1:16">
      <c r="A74" s="4"/>
      <c r="B74" s="51" t="s">
        <v>181</v>
      </c>
      <c r="C74" s="52" t="s">
        <v>182</v>
      </c>
      <c r="D74" s="53"/>
      <c r="E74" s="54"/>
      <c r="F74" s="54"/>
      <c r="G74" s="55"/>
      <c r="H74" s="55"/>
      <c r="I74" s="55"/>
      <c r="J74" s="70">
        <f t="shared" si="6"/>
        <v>0</v>
      </c>
      <c r="K74" s="71">
        <f t="shared" si="11"/>
        <v>0</v>
      </c>
      <c r="L74" s="72">
        <f t="shared" si="7"/>
        <v>0</v>
      </c>
      <c r="M74" s="72">
        <f t="shared" si="8"/>
        <v>0</v>
      </c>
      <c r="N74" s="73">
        <f t="shared" si="9"/>
        <v>0</v>
      </c>
      <c r="O74" s="74">
        <f t="shared" si="10"/>
        <v>0</v>
      </c>
      <c r="P74" s="75"/>
    </row>
    <row r="75" customHeight="1" outlineLevel="2" spans="1:16">
      <c r="A75" s="4"/>
      <c r="B75" s="51" t="s">
        <v>183</v>
      </c>
      <c r="C75" s="52" t="s">
        <v>184</v>
      </c>
      <c r="D75" s="53"/>
      <c r="E75" s="54"/>
      <c r="F75" s="54"/>
      <c r="G75" s="55"/>
      <c r="H75" s="55"/>
      <c r="I75" s="55"/>
      <c r="J75" s="70">
        <f t="shared" si="6"/>
        <v>0</v>
      </c>
      <c r="K75" s="71">
        <f t="shared" si="11"/>
        <v>0</v>
      </c>
      <c r="L75" s="72">
        <f t="shared" si="7"/>
        <v>0</v>
      </c>
      <c r="M75" s="72">
        <f t="shared" si="8"/>
        <v>0</v>
      </c>
      <c r="N75" s="73">
        <f t="shared" si="9"/>
        <v>0</v>
      </c>
      <c r="O75" s="74">
        <f t="shared" si="10"/>
        <v>0</v>
      </c>
      <c r="P75" s="75"/>
    </row>
    <row r="76" customHeight="1" outlineLevel="2" spans="1:16">
      <c r="A76" s="4"/>
      <c r="B76" s="51" t="s">
        <v>185</v>
      </c>
      <c r="C76" s="52" t="s">
        <v>186</v>
      </c>
      <c r="D76" s="53" t="s">
        <v>81</v>
      </c>
      <c r="E76" s="54">
        <v>713</v>
      </c>
      <c r="F76" s="54"/>
      <c r="G76" s="55"/>
      <c r="H76" s="55"/>
      <c r="I76" s="55"/>
      <c r="J76" s="70">
        <f t="shared" si="6"/>
        <v>0</v>
      </c>
      <c r="K76" s="71">
        <f t="shared" si="11"/>
        <v>0</v>
      </c>
      <c r="L76" s="72">
        <f t="shared" si="7"/>
        <v>0</v>
      </c>
      <c r="M76" s="72">
        <f t="shared" si="8"/>
        <v>0</v>
      </c>
      <c r="N76" s="73">
        <f t="shared" si="9"/>
        <v>0</v>
      </c>
      <c r="O76" s="74">
        <f t="shared" si="10"/>
        <v>0</v>
      </c>
      <c r="P76" s="75"/>
    </row>
    <row r="77" customHeight="1" outlineLevel="2" spans="1:16">
      <c r="A77" s="4"/>
      <c r="B77" s="51" t="s">
        <v>187</v>
      </c>
      <c r="C77" s="52" t="s">
        <v>188</v>
      </c>
      <c r="D77" s="53" t="s">
        <v>81</v>
      </c>
      <c r="E77" s="54">
        <v>713</v>
      </c>
      <c r="F77" s="54"/>
      <c r="G77" s="55"/>
      <c r="H77" s="55"/>
      <c r="I77" s="55"/>
      <c r="J77" s="70">
        <f t="shared" si="6"/>
        <v>0</v>
      </c>
      <c r="K77" s="71">
        <f t="shared" si="11"/>
        <v>0</v>
      </c>
      <c r="L77" s="72">
        <f t="shared" si="7"/>
        <v>0</v>
      </c>
      <c r="M77" s="72">
        <f t="shared" si="8"/>
        <v>0</v>
      </c>
      <c r="N77" s="73">
        <f t="shared" si="9"/>
        <v>0</v>
      </c>
      <c r="O77" s="74">
        <f t="shared" si="10"/>
        <v>0</v>
      </c>
      <c r="P77" s="75"/>
    </row>
    <row r="78" customHeight="1" outlineLevel="2" spans="1:16">
      <c r="A78" s="4"/>
      <c r="B78" s="51" t="s">
        <v>189</v>
      </c>
      <c r="C78" s="52" t="s">
        <v>137</v>
      </c>
      <c r="D78" s="53" t="s">
        <v>67</v>
      </c>
      <c r="E78" s="54">
        <v>598.92</v>
      </c>
      <c r="F78" s="54">
        <v>2.55</v>
      </c>
      <c r="G78" s="55">
        <v>0.3</v>
      </c>
      <c r="H78" s="55">
        <v>1.05</v>
      </c>
      <c r="I78" s="55"/>
      <c r="J78" s="70">
        <f t="shared" si="6"/>
        <v>1.35</v>
      </c>
      <c r="K78" s="71">
        <f t="shared" si="11"/>
        <v>808.54</v>
      </c>
      <c r="L78" s="72">
        <f t="shared" si="7"/>
        <v>2.3394495412844</v>
      </c>
      <c r="M78" s="72">
        <f t="shared" si="8"/>
        <v>1401.14311926606</v>
      </c>
      <c r="N78" s="73">
        <f t="shared" si="9"/>
        <v>592.603119266055</v>
      </c>
      <c r="O78" s="74">
        <f t="shared" si="10"/>
        <v>0.000132410947492733</v>
      </c>
      <c r="P78" s="75"/>
    </row>
    <row r="79" customHeight="1" outlineLevel="2" spans="1:16">
      <c r="A79" s="4"/>
      <c r="B79" s="51" t="s">
        <v>190</v>
      </c>
      <c r="C79" s="52" t="s">
        <v>149</v>
      </c>
      <c r="D79" s="53" t="s">
        <v>67</v>
      </c>
      <c r="E79" s="54">
        <v>185.38</v>
      </c>
      <c r="F79" s="54">
        <v>25.36</v>
      </c>
      <c r="G79" s="55">
        <v>0.3</v>
      </c>
      <c r="H79" s="55">
        <v>2</v>
      </c>
      <c r="I79" s="55"/>
      <c r="J79" s="70">
        <f t="shared" si="6"/>
        <v>2.3</v>
      </c>
      <c r="K79" s="71">
        <f t="shared" si="11"/>
        <v>426.37</v>
      </c>
      <c r="L79" s="72">
        <f t="shared" si="7"/>
        <v>23.2660550458716</v>
      </c>
      <c r="M79" s="72">
        <f t="shared" si="8"/>
        <v>4313.06128440367</v>
      </c>
      <c r="N79" s="73">
        <f t="shared" si="9"/>
        <v>3886.69128440367</v>
      </c>
      <c r="O79" s="74">
        <f t="shared" si="10"/>
        <v>0.000868440375772953</v>
      </c>
      <c r="P79" s="75"/>
    </row>
    <row r="80" customHeight="1" outlineLevel="2" spans="1:16">
      <c r="A80" s="4"/>
      <c r="B80" s="51" t="s">
        <v>191</v>
      </c>
      <c r="C80" s="52" t="s">
        <v>192</v>
      </c>
      <c r="D80" s="53" t="s">
        <v>67</v>
      </c>
      <c r="E80" s="54">
        <v>182.53</v>
      </c>
      <c r="F80" s="54">
        <v>602.52</v>
      </c>
      <c r="G80" s="55">
        <v>65</v>
      </c>
      <c r="H80" s="55">
        <v>20</v>
      </c>
      <c r="I80" s="55">
        <v>428.06</v>
      </c>
      <c r="J80" s="70">
        <f t="shared" si="6"/>
        <v>513.06</v>
      </c>
      <c r="K80" s="71">
        <f t="shared" si="11"/>
        <v>93648.84</v>
      </c>
      <c r="L80" s="72">
        <f t="shared" si="7"/>
        <v>552.770642201835</v>
      </c>
      <c r="M80" s="72">
        <f t="shared" si="8"/>
        <v>100897.225321101</v>
      </c>
      <c r="N80" s="73">
        <f t="shared" si="9"/>
        <v>7248.38532110093</v>
      </c>
      <c r="O80" s="74">
        <f t="shared" si="10"/>
        <v>0.00161957562651386</v>
      </c>
      <c r="P80" s="75"/>
    </row>
    <row r="81" customHeight="1" outlineLevel="2" spans="1:16">
      <c r="A81" s="4"/>
      <c r="B81" s="51" t="s">
        <v>193</v>
      </c>
      <c r="C81" s="52" t="s">
        <v>161</v>
      </c>
      <c r="D81" s="53" t="s">
        <v>144</v>
      </c>
      <c r="E81" s="54">
        <v>285.2</v>
      </c>
      <c r="F81" s="54">
        <v>57.98</v>
      </c>
      <c r="G81" s="55">
        <v>45</v>
      </c>
      <c r="H81" s="55"/>
      <c r="I81" s="55">
        <v>27</v>
      </c>
      <c r="J81" s="70">
        <f t="shared" si="6"/>
        <v>72</v>
      </c>
      <c r="K81" s="71">
        <f t="shared" si="11"/>
        <v>20534.4</v>
      </c>
      <c r="L81" s="72">
        <f t="shared" si="7"/>
        <v>53.1926605504587</v>
      </c>
      <c r="M81" s="72">
        <f t="shared" si="8"/>
        <v>15170.5467889908</v>
      </c>
      <c r="N81" s="73">
        <f t="shared" si="9"/>
        <v>-5363.85321100918</v>
      </c>
      <c r="O81" s="74">
        <f t="shared" si="10"/>
        <v>-0.00119849670511572</v>
      </c>
      <c r="P81" s="75"/>
    </row>
    <row r="82" customHeight="1" outlineLevel="2" spans="1:16">
      <c r="A82" s="4"/>
      <c r="B82" s="51" t="s">
        <v>194</v>
      </c>
      <c r="C82" s="52" t="s">
        <v>195</v>
      </c>
      <c r="D82" s="53" t="s">
        <v>81</v>
      </c>
      <c r="E82" s="54">
        <v>356.5</v>
      </c>
      <c r="F82" s="54">
        <v>7</v>
      </c>
      <c r="G82" s="55">
        <v>5</v>
      </c>
      <c r="H82" s="55"/>
      <c r="I82" s="55">
        <v>5.8</v>
      </c>
      <c r="J82" s="70">
        <f t="shared" si="6"/>
        <v>10.8</v>
      </c>
      <c r="K82" s="71">
        <f t="shared" si="11"/>
        <v>3850.2</v>
      </c>
      <c r="L82" s="72">
        <f t="shared" si="7"/>
        <v>6.42201834862385</v>
      </c>
      <c r="M82" s="72">
        <f t="shared" si="8"/>
        <v>2289.4495412844</v>
      </c>
      <c r="N82" s="73">
        <f t="shared" si="9"/>
        <v>-1560.7504587156</v>
      </c>
      <c r="O82" s="74">
        <f t="shared" si="10"/>
        <v>-0.000348733309561719</v>
      </c>
      <c r="P82" s="75"/>
    </row>
    <row r="83" customHeight="1" outlineLevel="2" spans="1:16">
      <c r="A83" s="4"/>
      <c r="B83" s="51" t="s">
        <v>196</v>
      </c>
      <c r="C83" s="52" t="s">
        <v>141</v>
      </c>
      <c r="D83" s="53" t="s">
        <v>67</v>
      </c>
      <c r="E83" s="54">
        <v>273.79</v>
      </c>
      <c r="F83" s="54">
        <v>417.8</v>
      </c>
      <c r="G83" s="55">
        <v>288.75</v>
      </c>
      <c r="H83" s="55"/>
      <c r="I83" s="55">
        <v>312.45</v>
      </c>
      <c r="J83" s="70">
        <f t="shared" si="6"/>
        <v>601.2</v>
      </c>
      <c r="K83" s="71">
        <f t="shared" si="11"/>
        <v>164602.55</v>
      </c>
      <c r="L83" s="72">
        <f t="shared" si="7"/>
        <v>383.302752293578</v>
      </c>
      <c r="M83" s="72">
        <f t="shared" si="8"/>
        <v>104944.460550459</v>
      </c>
      <c r="N83" s="73">
        <f t="shared" si="9"/>
        <v>-59658.0894495413</v>
      </c>
      <c r="O83" s="74">
        <f t="shared" si="10"/>
        <v>-0.0133299739620059</v>
      </c>
      <c r="P83" s="75"/>
    </row>
    <row r="84" customHeight="1" outlineLevel="2" spans="1:16">
      <c r="A84" s="4"/>
      <c r="B84" s="51" t="s">
        <v>197</v>
      </c>
      <c r="C84" s="52" t="s">
        <v>143</v>
      </c>
      <c r="D84" s="53" t="s">
        <v>144</v>
      </c>
      <c r="E84" s="54">
        <v>1839.54</v>
      </c>
      <c r="F84" s="54">
        <v>23.82</v>
      </c>
      <c r="G84" s="55">
        <v>12</v>
      </c>
      <c r="H84" s="55"/>
      <c r="I84" s="55">
        <v>3.5</v>
      </c>
      <c r="J84" s="70">
        <f t="shared" si="6"/>
        <v>15.5</v>
      </c>
      <c r="K84" s="71">
        <f t="shared" si="11"/>
        <v>28512.87</v>
      </c>
      <c r="L84" s="72">
        <f t="shared" si="7"/>
        <v>21.8532110091743</v>
      </c>
      <c r="M84" s="72">
        <f t="shared" si="8"/>
        <v>40199.8557798165</v>
      </c>
      <c r="N84" s="73">
        <f t="shared" si="9"/>
        <v>11686.9857798165</v>
      </c>
      <c r="O84" s="74">
        <f t="shared" si="10"/>
        <v>0.00261133431487194</v>
      </c>
      <c r="P84" s="75"/>
    </row>
    <row r="85" customHeight="1" outlineLevel="2" spans="1:16">
      <c r="A85" s="4"/>
      <c r="B85" s="51" t="s">
        <v>198</v>
      </c>
      <c r="C85" s="52" t="s">
        <v>199</v>
      </c>
      <c r="D85" s="53" t="s">
        <v>95</v>
      </c>
      <c r="E85" s="54">
        <v>73</v>
      </c>
      <c r="F85" s="54"/>
      <c r="G85" s="55"/>
      <c r="H85" s="55"/>
      <c r="I85" s="55"/>
      <c r="J85" s="70">
        <f t="shared" si="6"/>
        <v>0</v>
      </c>
      <c r="K85" s="71">
        <f t="shared" si="11"/>
        <v>0</v>
      </c>
      <c r="L85" s="72">
        <f t="shared" si="7"/>
        <v>0</v>
      </c>
      <c r="M85" s="72">
        <f t="shared" si="8"/>
        <v>0</v>
      </c>
      <c r="N85" s="73">
        <f t="shared" si="9"/>
        <v>0</v>
      </c>
      <c r="O85" s="74">
        <f t="shared" si="10"/>
        <v>0</v>
      </c>
      <c r="P85" s="75"/>
    </row>
    <row r="86" customHeight="1" outlineLevel="2" spans="1:16">
      <c r="A86" s="4"/>
      <c r="B86" s="51" t="s">
        <v>200</v>
      </c>
      <c r="C86" s="52" t="s">
        <v>201</v>
      </c>
      <c r="D86" s="53" t="s">
        <v>67</v>
      </c>
      <c r="E86" s="54">
        <v>0.79</v>
      </c>
      <c r="F86" s="54">
        <v>792.23</v>
      </c>
      <c r="G86" s="55">
        <v>120</v>
      </c>
      <c r="H86" s="55"/>
      <c r="I86" s="55">
        <v>458.06</v>
      </c>
      <c r="J86" s="70">
        <f t="shared" si="6"/>
        <v>578.06</v>
      </c>
      <c r="K86" s="71">
        <f t="shared" si="11"/>
        <v>456.67</v>
      </c>
      <c r="L86" s="72">
        <f t="shared" si="7"/>
        <v>726.816513761468</v>
      </c>
      <c r="M86" s="72">
        <f t="shared" si="8"/>
        <v>574.18504587156</v>
      </c>
      <c r="N86" s="73">
        <f t="shared" si="9"/>
        <v>117.51504587156</v>
      </c>
      <c r="O86" s="74">
        <f t="shared" si="10"/>
        <v>2.62575036523209e-5</v>
      </c>
      <c r="P86" s="75"/>
    </row>
    <row r="87" customHeight="1" outlineLevel="2" spans="1:16">
      <c r="A87" s="4"/>
      <c r="B87" s="51" t="s">
        <v>202</v>
      </c>
      <c r="C87" s="52" t="s">
        <v>167</v>
      </c>
      <c r="D87" s="53" t="s">
        <v>168</v>
      </c>
      <c r="E87" s="54">
        <v>0.33</v>
      </c>
      <c r="F87" s="54">
        <v>5938.67</v>
      </c>
      <c r="G87" s="55">
        <v>1025</v>
      </c>
      <c r="H87" s="55"/>
      <c r="I87" s="55">
        <v>4040</v>
      </c>
      <c r="J87" s="70">
        <f t="shared" si="6"/>
        <v>5065</v>
      </c>
      <c r="K87" s="71">
        <f t="shared" si="11"/>
        <v>1671.45</v>
      </c>
      <c r="L87" s="72">
        <f t="shared" si="7"/>
        <v>5448.32110091743</v>
      </c>
      <c r="M87" s="72">
        <f t="shared" si="8"/>
        <v>1797.94596330275</v>
      </c>
      <c r="N87" s="73">
        <f t="shared" si="9"/>
        <v>126.495963302752</v>
      </c>
      <c r="O87" s="74">
        <f t="shared" si="10"/>
        <v>2.82641953955081e-5</v>
      </c>
      <c r="P87" s="75"/>
    </row>
    <row r="88" customHeight="1" outlineLevel="2" spans="1:16">
      <c r="A88" s="4"/>
      <c r="B88" s="51" t="s">
        <v>203</v>
      </c>
      <c r="C88" s="52" t="s">
        <v>204</v>
      </c>
      <c r="D88" s="53" t="s">
        <v>95</v>
      </c>
      <c r="E88" s="54">
        <v>13</v>
      </c>
      <c r="F88" s="54"/>
      <c r="G88" s="55"/>
      <c r="H88" s="55"/>
      <c r="I88" s="55"/>
      <c r="J88" s="70">
        <f t="shared" si="6"/>
        <v>0</v>
      </c>
      <c r="K88" s="71">
        <f t="shared" si="11"/>
        <v>0</v>
      </c>
      <c r="L88" s="72">
        <f t="shared" si="7"/>
        <v>0</v>
      </c>
      <c r="M88" s="72">
        <f t="shared" si="8"/>
        <v>0</v>
      </c>
      <c r="N88" s="73">
        <f t="shared" si="9"/>
        <v>0</v>
      </c>
      <c r="O88" s="74">
        <f t="shared" si="10"/>
        <v>0</v>
      </c>
      <c r="P88" s="75"/>
    </row>
    <row r="89" customHeight="1" outlineLevel="2" spans="1:16">
      <c r="A89" s="4"/>
      <c r="B89" s="51" t="s">
        <v>205</v>
      </c>
      <c r="C89" s="52" t="s">
        <v>206</v>
      </c>
      <c r="D89" s="53" t="s">
        <v>67</v>
      </c>
      <c r="E89" s="54">
        <v>0.84</v>
      </c>
      <c r="F89" s="54">
        <v>813.99</v>
      </c>
      <c r="G89" s="55">
        <v>120</v>
      </c>
      <c r="H89" s="55">
        <v>35</v>
      </c>
      <c r="I89" s="55">
        <v>507.48</v>
      </c>
      <c r="J89" s="70">
        <f t="shared" si="6"/>
        <v>662.48</v>
      </c>
      <c r="K89" s="71">
        <f t="shared" si="11"/>
        <v>556.48</v>
      </c>
      <c r="L89" s="72">
        <f t="shared" si="7"/>
        <v>746.779816513761</v>
      </c>
      <c r="M89" s="72">
        <f t="shared" si="8"/>
        <v>627.29504587156</v>
      </c>
      <c r="N89" s="73">
        <f t="shared" si="9"/>
        <v>70.8150458715596</v>
      </c>
      <c r="O89" s="74">
        <f t="shared" si="10"/>
        <v>1.58228787796589e-5</v>
      </c>
      <c r="P89" s="75"/>
    </row>
    <row r="90" customHeight="1" outlineLevel="2" spans="1:16">
      <c r="A90" s="4"/>
      <c r="B90" s="51" t="s">
        <v>207</v>
      </c>
      <c r="C90" s="52" t="s">
        <v>167</v>
      </c>
      <c r="D90" s="53" t="s">
        <v>168</v>
      </c>
      <c r="E90" s="54">
        <v>0.06</v>
      </c>
      <c r="F90" s="54">
        <v>5938.67</v>
      </c>
      <c r="G90" s="55">
        <v>1025</v>
      </c>
      <c r="H90" s="55"/>
      <c r="I90" s="55">
        <v>4040</v>
      </c>
      <c r="J90" s="70">
        <f t="shared" si="6"/>
        <v>5065</v>
      </c>
      <c r="K90" s="71">
        <f t="shared" si="11"/>
        <v>303.9</v>
      </c>
      <c r="L90" s="72">
        <f t="shared" si="7"/>
        <v>5448.32110091743</v>
      </c>
      <c r="M90" s="72">
        <f t="shared" si="8"/>
        <v>326.899266055046</v>
      </c>
      <c r="N90" s="73">
        <f t="shared" si="9"/>
        <v>22.9992660550459</v>
      </c>
      <c r="O90" s="74">
        <f t="shared" si="10"/>
        <v>5.13894461736512e-6</v>
      </c>
      <c r="P90" s="75"/>
    </row>
    <row r="91" customHeight="1" outlineLevel="2" spans="1:16">
      <c r="A91" s="4"/>
      <c r="B91" s="51" t="s">
        <v>208</v>
      </c>
      <c r="C91" s="52" t="s">
        <v>209</v>
      </c>
      <c r="D91" s="53" t="s">
        <v>90</v>
      </c>
      <c r="E91" s="54">
        <v>3</v>
      </c>
      <c r="F91" s="54"/>
      <c r="G91" s="55"/>
      <c r="H91" s="55"/>
      <c r="I91" s="55"/>
      <c r="J91" s="70">
        <f t="shared" si="6"/>
        <v>0</v>
      </c>
      <c r="K91" s="71">
        <f t="shared" si="11"/>
        <v>0</v>
      </c>
      <c r="L91" s="72">
        <f t="shared" si="7"/>
        <v>0</v>
      </c>
      <c r="M91" s="72">
        <f t="shared" si="8"/>
        <v>0</v>
      </c>
      <c r="N91" s="73">
        <f t="shared" si="9"/>
        <v>0</v>
      </c>
      <c r="O91" s="74">
        <f t="shared" si="10"/>
        <v>0</v>
      </c>
      <c r="P91" s="75"/>
    </row>
    <row r="92" customHeight="1" outlineLevel="2" spans="1:16">
      <c r="A92" s="4"/>
      <c r="B92" s="51" t="s">
        <v>210</v>
      </c>
      <c r="C92" s="52" t="s">
        <v>137</v>
      </c>
      <c r="D92" s="53" t="s">
        <v>67</v>
      </c>
      <c r="E92" s="54">
        <v>9.62</v>
      </c>
      <c r="F92" s="54">
        <v>2.55</v>
      </c>
      <c r="G92" s="55">
        <v>0.3</v>
      </c>
      <c r="H92" s="55">
        <v>1.05</v>
      </c>
      <c r="I92" s="55"/>
      <c r="J92" s="70">
        <f t="shared" si="6"/>
        <v>1.35</v>
      </c>
      <c r="K92" s="71">
        <f t="shared" si="11"/>
        <v>12.99</v>
      </c>
      <c r="L92" s="72">
        <f t="shared" si="7"/>
        <v>2.3394495412844</v>
      </c>
      <c r="M92" s="72">
        <f t="shared" si="8"/>
        <v>22.505504587156</v>
      </c>
      <c r="N92" s="73">
        <f t="shared" si="9"/>
        <v>9.51550458715596</v>
      </c>
      <c r="O92" s="74">
        <f t="shared" si="10"/>
        <v>2.12613963257101e-6</v>
      </c>
      <c r="P92" s="75"/>
    </row>
    <row r="93" customHeight="1" outlineLevel="2" spans="1:16">
      <c r="A93" s="4"/>
      <c r="B93" s="51" t="s">
        <v>211</v>
      </c>
      <c r="C93" s="52" t="s">
        <v>149</v>
      </c>
      <c r="D93" s="53" t="s">
        <v>67</v>
      </c>
      <c r="E93" s="54">
        <v>3.37</v>
      </c>
      <c r="F93" s="54">
        <v>25.36</v>
      </c>
      <c r="G93" s="55">
        <v>0.3</v>
      </c>
      <c r="H93" s="55">
        <v>2</v>
      </c>
      <c r="I93" s="55"/>
      <c r="J93" s="70">
        <f t="shared" ref="J93:J156" si="12">SUM(G93:I93)</f>
        <v>2.3</v>
      </c>
      <c r="K93" s="71">
        <f t="shared" si="11"/>
        <v>7.75</v>
      </c>
      <c r="L93" s="72">
        <f t="shared" ref="L93:L156" si="13">F93-F93/1.09*0.09</f>
        <v>23.2660550458716</v>
      </c>
      <c r="M93" s="72">
        <f t="shared" ref="M93:M156" si="14">L93*E93</f>
        <v>78.4066055045872</v>
      </c>
      <c r="N93" s="73">
        <f t="shared" ref="N93:N156" si="15">M93-K93</f>
        <v>70.6566055045872</v>
      </c>
      <c r="O93" s="74">
        <f t="shared" ref="O93:O156" si="16">N93/$M$6</f>
        <v>1.57874769425273e-5</v>
      </c>
      <c r="P93" s="75"/>
    </row>
    <row r="94" customHeight="1" outlineLevel="2" spans="1:16">
      <c r="A94" s="4"/>
      <c r="B94" s="51" t="s">
        <v>212</v>
      </c>
      <c r="C94" s="52" t="s">
        <v>213</v>
      </c>
      <c r="D94" s="53" t="s">
        <v>67</v>
      </c>
      <c r="E94" s="54">
        <v>1.28</v>
      </c>
      <c r="F94" s="54">
        <v>614.09</v>
      </c>
      <c r="G94" s="55">
        <v>65</v>
      </c>
      <c r="H94" s="55">
        <v>20</v>
      </c>
      <c r="I94" s="55">
        <v>463.25</v>
      </c>
      <c r="J94" s="70">
        <f t="shared" si="12"/>
        <v>548.25</v>
      </c>
      <c r="K94" s="71">
        <f t="shared" si="11"/>
        <v>701.76</v>
      </c>
      <c r="L94" s="72">
        <f t="shared" si="13"/>
        <v>563.385321100918</v>
      </c>
      <c r="M94" s="72">
        <f t="shared" si="14"/>
        <v>721.133211009174</v>
      </c>
      <c r="N94" s="73">
        <f t="shared" si="15"/>
        <v>19.3732110091744</v>
      </c>
      <c r="O94" s="74">
        <f t="shared" si="16"/>
        <v>4.32874067365437e-6</v>
      </c>
      <c r="P94" s="75"/>
    </row>
    <row r="95" customHeight="1" outlineLevel="2" spans="1:16">
      <c r="A95" s="4"/>
      <c r="B95" s="51" t="s">
        <v>214</v>
      </c>
      <c r="C95" s="52" t="s">
        <v>141</v>
      </c>
      <c r="D95" s="53" t="s">
        <v>67</v>
      </c>
      <c r="E95" s="54">
        <v>1.49</v>
      </c>
      <c r="F95" s="54">
        <v>417.8</v>
      </c>
      <c r="G95" s="55">
        <v>288.75</v>
      </c>
      <c r="H95" s="55"/>
      <c r="I95" s="55">
        <v>312.45</v>
      </c>
      <c r="J95" s="70">
        <f t="shared" si="12"/>
        <v>601.2</v>
      </c>
      <c r="K95" s="71">
        <f t="shared" si="11"/>
        <v>895.79</v>
      </c>
      <c r="L95" s="72">
        <f t="shared" si="13"/>
        <v>383.302752293578</v>
      </c>
      <c r="M95" s="72">
        <f t="shared" si="14"/>
        <v>571.121100917431</v>
      </c>
      <c r="N95" s="73">
        <f t="shared" si="15"/>
        <v>-324.668899082569</v>
      </c>
      <c r="O95" s="74">
        <f t="shared" si="16"/>
        <v>-7.25438580245554e-5</v>
      </c>
      <c r="P95" s="75"/>
    </row>
    <row r="96" customHeight="1" outlineLevel="2" spans="1:16">
      <c r="A96" s="4"/>
      <c r="B96" s="51" t="s">
        <v>215</v>
      </c>
      <c r="C96" s="52" t="s">
        <v>143</v>
      </c>
      <c r="D96" s="53" t="s">
        <v>144</v>
      </c>
      <c r="E96" s="54">
        <v>10.08</v>
      </c>
      <c r="F96" s="54">
        <v>23.82</v>
      </c>
      <c r="G96" s="55">
        <v>12</v>
      </c>
      <c r="H96" s="55"/>
      <c r="I96" s="55">
        <v>3.5</v>
      </c>
      <c r="J96" s="70">
        <f t="shared" si="12"/>
        <v>15.5</v>
      </c>
      <c r="K96" s="71">
        <f t="shared" si="11"/>
        <v>156.24</v>
      </c>
      <c r="L96" s="72">
        <f t="shared" si="13"/>
        <v>21.8532110091743</v>
      </c>
      <c r="M96" s="72">
        <f t="shared" si="14"/>
        <v>220.280366972477</v>
      </c>
      <c r="N96" s="73">
        <f t="shared" si="15"/>
        <v>64.0403669724771</v>
      </c>
      <c r="O96" s="74">
        <f t="shared" si="16"/>
        <v>1.43091478814862e-5</v>
      </c>
      <c r="P96" s="75"/>
    </row>
    <row r="97" customHeight="1" outlineLevel="2" spans="1:16">
      <c r="A97" s="4"/>
      <c r="B97" s="51" t="s">
        <v>216</v>
      </c>
      <c r="C97" s="52" t="s">
        <v>161</v>
      </c>
      <c r="D97" s="53" t="s">
        <v>144</v>
      </c>
      <c r="E97" s="54">
        <v>1.84</v>
      </c>
      <c r="F97" s="54">
        <v>57.98</v>
      </c>
      <c r="G97" s="55">
        <v>45</v>
      </c>
      <c r="H97" s="55"/>
      <c r="I97" s="55">
        <v>27</v>
      </c>
      <c r="J97" s="70">
        <f t="shared" si="12"/>
        <v>72</v>
      </c>
      <c r="K97" s="71">
        <f t="shared" si="11"/>
        <v>132.48</v>
      </c>
      <c r="L97" s="72">
        <f t="shared" si="13"/>
        <v>53.1926605504587</v>
      </c>
      <c r="M97" s="72">
        <f t="shared" si="14"/>
        <v>97.874495412844</v>
      </c>
      <c r="N97" s="73">
        <f t="shared" si="15"/>
        <v>-34.605504587156</v>
      </c>
      <c r="O97" s="74">
        <f t="shared" si="16"/>
        <v>-7.73223680719816e-6</v>
      </c>
      <c r="P97" s="75"/>
    </row>
    <row r="98" customHeight="1" outlineLevel="2" spans="1:16">
      <c r="A98" s="4"/>
      <c r="B98" s="51" t="s">
        <v>217</v>
      </c>
      <c r="C98" s="52" t="s">
        <v>218</v>
      </c>
      <c r="D98" s="53" t="s">
        <v>81</v>
      </c>
      <c r="E98" s="54">
        <v>968</v>
      </c>
      <c r="F98" s="54"/>
      <c r="G98" s="55"/>
      <c r="H98" s="55"/>
      <c r="I98" s="55"/>
      <c r="J98" s="70">
        <f t="shared" si="12"/>
        <v>0</v>
      </c>
      <c r="K98" s="71">
        <f t="shared" si="11"/>
        <v>0</v>
      </c>
      <c r="L98" s="72">
        <f t="shared" si="13"/>
        <v>0</v>
      </c>
      <c r="M98" s="72">
        <f t="shared" si="14"/>
        <v>0</v>
      </c>
      <c r="N98" s="73">
        <f t="shared" si="15"/>
        <v>0</v>
      </c>
      <c r="O98" s="74">
        <f t="shared" si="16"/>
        <v>0</v>
      </c>
      <c r="P98" s="75"/>
    </row>
    <row r="99" customHeight="1" outlineLevel="2" spans="1:16">
      <c r="A99" s="4"/>
      <c r="B99" s="51" t="s">
        <v>219</v>
      </c>
      <c r="C99" s="52" t="s">
        <v>188</v>
      </c>
      <c r="D99" s="53" t="s">
        <v>81</v>
      </c>
      <c r="E99" s="54">
        <v>968</v>
      </c>
      <c r="F99" s="54"/>
      <c r="G99" s="55"/>
      <c r="H99" s="55"/>
      <c r="I99" s="55"/>
      <c r="J99" s="70">
        <f t="shared" si="12"/>
        <v>0</v>
      </c>
      <c r="K99" s="71">
        <f t="shared" si="11"/>
        <v>0</v>
      </c>
      <c r="L99" s="72">
        <f t="shared" si="13"/>
        <v>0</v>
      </c>
      <c r="M99" s="72">
        <f t="shared" si="14"/>
        <v>0</v>
      </c>
      <c r="N99" s="73">
        <f t="shared" si="15"/>
        <v>0</v>
      </c>
      <c r="O99" s="74">
        <f t="shared" si="16"/>
        <v>0</v>
      </c>
      <c r="P99" s="75"/>
    </row>
    <row r="100" customHeight="1" outlineLevel="2" spans="1:16">
      <c r="A100" s="4"/>
      <c r="B100" s="51" t="s">
        <v>220</v>
      </c>
      <c r="C100" s="52" t="s">
        <v>137</v>
      </c>
      <c r="D100" s="53" t="s">
        <v>67</v>
      </c>
      <c r="E100" s="54">
        <v>909.92</v>
      </c>
      <c r="F100" s="54">
        <v>2.55</v>
      </c>
      <c r="G100" s="55">
        <v>0.3</v>
      </c>
      <c r="H100" s="55">
        <v>1.05</v>
      </c>
      <c r="I100" s="55"/>
      <c r="J100" s="70">
        <f t="shared" si="12"/>
        <v>1.35</v>
      </c>
      <c r="K100" s="71">
        <f t="shared" si="11"/>
        <v>1228.39</v>
      </c>
      <c r="L100" s="72">
        <f t="shared" si="13"/>
        <v>2.3394495412844</v>
      </c>
      <c r="M100" s="72">
        <f t="shared" si="14"/>
        <v>2128.7119266055</v>
      </c>
      <c r="N100" s="73">
        <f t="shared" si="15"/>
        <v>900.321926605504</v>
      </c>
      <c r="O100" s="74">
        <f t="shared" si="16"/>
        <v>0.000201167485412435</v>
      </c>
      <c r="P100" s="75"/>
    </row>
    <row r="101" customHeight="1" outlineLevel="2" spans="1:16">
      <c r="A101" s="4"/>
      <c r="B101" s="51" t="s">
        <v>221</v>
      </c>
      <c r="C101" s="52" t="s">
        <v>149</v>
      </c>
      <c r="D101" s="53" t="s">
        <v>67</v>
      </c>
      <c r="E101" s="54">
        <v>251.68</v>
      </c>
      <c r="F101" s="54">
        <v>25.36</v>
      </c>
      <c r="G101" s="55">
        <v>0.3</v>
      </c>
      <c r="H101" s="55">
        <v>2</v>
      </c>
      <c r="I101" s="55"/>
      <c r="J101" s="70">
        <f t="shared" si="12"/>
        <v>2.3</v>
      </c>
      <c r="K101" s="71">
        <f t="shared" si="11"/>
        <v>578.86</v>
      </c>
      <c r="L101" s="72">
        <f t="shared" si="13"/>
        <v>23.2660550458716</v>
      </c>
      <c r="M101" s="72">
        <f t="shared" si="14"/>
        <v>5855.60073394495</v>
      </c>
      <c r="N101" s="73">
        <f t="shared" si="15"/>
        <v>5276.74073394495</v>
      </c>
      <c r="O101" s="74">
        <f t="shared" si="16"/>
        <v>0.00117903233638138</v>
      </c>
      <c r="P101" s="75"/>
    </row>
    <row r="102" customHeight="1" outlineLevel="2" spans="1:16">
      <c r="A102" s="4"/>
      <c r="B102" s="51" t="s">
        <v>222</v>
      </c>
      <c r="C102" s="52" t="s">
        <v>192</v>
      </c>
      <c r="D102" s="53" t="s">
        <v>67</v>
      </c>
      <c r="E102" s="54">
        <v>286.53</v>
      </c>
      <c r="F102" s="54">
        <v>602.52</v>
      </c>
      <c r="G102" s="55">
        <v>65</v>
      </c>
      <c r="H102" s="55">
        <v>20</v>
      </c>
      <c r="I102" s="55">
        <v>428.06</v>
      </c>
      <c r="J102" s="70">
        <f t="shared" si="12"/>
        <v>513.06</v>
      </c>
      <c r="K102" s="71">
        <f t="shared" si="11"/>
        <v>147007.08</v>
      </c>
      <c r="L102" s="72">
        <f t="shared" si="13"/>
        <v>552.770642201835</v>
      </c>
      <c r="M102" s="72">
        <f t="shared" si="14"/>
        <v>158385.372110092</v>
      </c>
      <c r="N102" s="73">
        <f t="shared" si="15"/>
        <v>11378.2921100917</v>
      </c>
      <c r="O102" s="74">
        <f t="shared" si="16"/>
        <v>0.00254235995418365</v>
      </c>
      <c r="P102" s="75"/>
    </row>
    <row r="103" customHeight="1" outlineLevel="2" spans="1:16">
      <c r="A103" s="4"/>
      <c r="B103" s="51" t="s">
        <v>223</v>
      </c>
      <c r="C103" s="52" t="s">
        <v>161</v>
      </c>
      <c r="D103" s="53" t="s">
        <v>144</v>
      </c>
      <c r="E103" s="54">
        <v>387.2</v>
      </c>
      <c r="F103" s="54">
        <v>57.98</v>
      </c>
      <c r="G103" s="55">
        <v>45</v>
      </c>
      <c r="H103" s="55"/>
      <c r="I103" s="55">
        <v>27</v>
      </c>
      <c r="J103" s="70">
        <f t="shared" si="12"/>
        <v>72</v>
      </c>
      <c r="K103" s="71">
        <f t="shared" si="11"/>
        <v>27878.4</v>
      </c>
      <c r="L103" s="72">
        <f t="shared" si="13"/>
        <v>53.1926605504587</v>
      </c>
      <c r="M103" s="72">
        <f t="shared" si="14"/>
        <v>20596.1981651376</v>
      </c>
      <c r="N103" s="73">
        <f t="shared" si="15"/>
        <v>-7282.20183486239</v>
      </c>
      <c r="O103" s="74">
        <f t="shared" si="16"/>
        <v>-0.0016271315716017</v>
      </c>
      <c r="P103" s="75"/>
    </row>
    <row r="104" customHeight="1" outlineLevel="2" spans="1:16">
      <c r="A104" s="4"/>
      <c r="B104" s="51" t="s">
        <v>224</v>
      </c>
      <c r="C104" s="52" t="s">
        <v>195</v>
      </c>
      <c r="D104" s="53" t="s">
        <v>81</v>
      </c>
      <c r="E104" s="54">
        <v>484</v>
      </c>
      <c r="F104" s="54">
        <v>7</v>
      </c>
      <c r="G104" s="55">
        <v>5</v>
      </c>
      <c r="H104" s="55"/>
      <c r="I104" s="55">
        <v>5.8</v>
      </c>
      <c r="J104" s="70">
        <f t="shared" si="12"/>
        <v>10.8</v>
      </c>
      <c r="K104" s="71">
        <f t="shared" si="11"/>
        <v>5227.2</v>
      </c>
      <c r="L104" s="72">
        <f t="shared" si="13"/>
        <v>6.42201834862385</v>
      </c>
      <c r="M104" s="72">
        <f t="shared" si="14"/>
        <v>3108.25688073394</v>
      </c>
      <c r="N104" s="73">
        <f t="shared" si="15"/>
        <v>-2118.94311926605</v>
      </c>
      <c r="O104" s="74">
        <f t="shared" si="16"/>
        <v>-0.000473455601200202</v>
      </c>
      <c r="P104" s="75"/>
    </row>
    <row r="105" customHeight="1" outlineLevel="2" spans="1:16">
      <c r="A105" s="4"/>
      <c r="B105" s="51" t="s">
        <v>225</v>
      </c>
      <c r="C105" s="52" t="s">
        <v>141</v>
      </c>
      <c r="D105" s="53" t="s">
        <v>67</v>
      </c>
      <c r="E105" s="54">
        <v>371.71</v>
      </c>
      <c r="F105" s="54">
        <v>417.8</v>
      </c>
      <c r="G105" s="55">
        <v>288.75</v>
      </c>
      <c r="H105" s="55"/>
      <c r="I105" s="55">
        <v>312.45</v>
      </c>
      <c r="J105" s="70">
        <f t="shared" si="12"/>
        <v>601.2</v>
      </c>
      <c r="K105" s="71">
        <f t="shared" si="11"/>
        <v>223472.05</v>
      </c>
      <c r="L105" s="72">
        <f t="shared" si="13"/>
        <v>383.302752293578</v>
      </c>
      <c r="M105" s="72">
        <f t="shared" si="14"/>
        <v>142477.466055046</v>
      </c>
      <c r="N105" s="73">
        <f t="shared" si="15"/>
        <v>-80994.5839449541</v>
      </c>
      <c r="O105" s="74">
        <f t="shared" si="16"/>
        <v>-0.0180973897255444</v>
      </c>
      <c r="P105" s="75"/>
    </row>
    <row r="106" customHeight="1" outlineLevel="2" spans="1:16">
      <c r="A106" s="4"/>
      <c r="B106" s="51" t="s">
        <v>226</v>
      </c>
      <c r="C106" s="52" t="s">
        <v>143</v>
      </c>
      <c r="D106" s="53" t="s">
        <v>144</v>
      </c>
      <c r="E106" s="54">
        <v>2497.44</v>
      </c>
      <c r="F106" s="54">
        <v>23.82</v>
      </c>
      <c r="G106" s="55">
        <v>12</v>
      </c>
      <c r="H106" s="55"/>
      <c r="I106" s="55">
        <v>3.5</v>
      </c>
      <c r="J106" s="70">
        <f t="shared" si="12"/>
        <v>15.5</v>
      </c>
      <c r="K106" s="71">
        <f t="shared" si="11"/>
        <v>38710.32</v>
      </c>
      <c r="L106" s="72">
        <f t="shared" si="13"/>
        <v>21.8532110091743</v>
      </c>
      <c r="M106" s="72">
        <f t="shared" si="14"/>
        <v>54577.0833027523</v>
      </c>
      <c r="N106" s="73">
        <f t="shared" si="15"/>
        <v>15866.7633027523</v>
      </c>
      <c r="O106" s="74">
        <f t="shared" si="16"/>
        <v>0.0035452617346368</v>
      </c>
      <c r="P106" s="75"/>
    </row>
    <row r="107" customHeight="1" outlineLevel="2" spans="1:16">
      <c r="A107" s="4"/>
      <c r="B107" s="51" t="s">
        <v>227</v>
      </c>
      <c r="C107" s="52" t="s">
        <v>199</v>
      </c>
      <c r="D107" s="53" t="s">
        <v>95</v>
      </c>
      <c r="E107" s="54">
        <v>99</v>
      </c>
      <c r="F107" s="54"/>
      <c r="G107" s="55"/>
      <c r="H107" s="55"/>
      <c r="I107" s="55"/>
      <c r="J107" s="70">
        <f t="shared" si="12"/>
        <v>0</v>
      </c>
      <c r="K107" s="71">
        <f t="shared" si="11"/>
        <v>0</v>
      </c>
      <c r="L107" s="72">
        <f t="shared" si="13"/>
        <v>0</v>
      </c>
      <c r="M107" s="72">
        <f t="shared" si="14"/>
        <v>0</v>
      </c>
      <c r="N107" s="73">
        <f t="shared" si="15"/>
        <v>0</v>
      </c>
      <c r="O107" s="74">
        <f t="shared" si="16"/>
        <v>0</v>
      </c>
      <c r="P107" s="75"/>
    </row>
    <row r="108" customHeight="1" outlineLevel="2" spans="1:16">
      <c r="A108" s="4"/>
      <c r="B108" s="51" t="s">
        <v>228</v>
      </c>
      <c r="C108" s="52" t="s">
        <v>201</v>
      </c>
      <c r="D108" s="53" t="s">
        <v>67</v>
      </c>
      <c r="E108" s="54">
        <v>1.31</v>
      </c>
      <c r="F108" s="54">
        <v>792.23</v>
      </c>
      <c r="G108" s="55">
        <v>120</v>
      </c>
      <c r="H108" s="55"/>
      <c r="I108" s="55">
        <v>458.06</v>
      </c>
      <c r="J108" s="70">
        <f t="shared" si="12"/>
        <v>578.06</v>
      </c>
      <c r="K108" s="71">
        <f t="shared" si="11"/>
        <v>757.26</v>
      </c>
      <c r="L108" s="72">
        <f t="shared" si="13"/>
        <v>726.816513761468</v>
      </c>
      <c r="M108" s="72">
        <f t="shared" si="14"/>
        <v>952.129633027523</v>
      </c>
      <c r="N108" s="73">
        <f t="shared" si="15"/>
        <v>194.869633027523</v>
      </c>
      <c r="O108" s="74">
        <f t="shared" si="16"/>
        <v>4.35415742979763e-5</v>
      </c>
      <c r="P108" s="75"/>
    </row>
    <row r="109" customHeight="1" outlineLevel="2" spans="1:16">
      <c r="A109" s="4"/>
      <c r="B109" s="51" t="s">
        <v>229</v>
      </c>
      <c r="C109" s="52" t="s">
        <v>167</v>
      </c>
      <c r="D109" s="53" t="s">
        <v>168</v>
      </c>
      <c r="E109" s="54">
        <v>0.54</v>
      </c>
      <c r="F109" s="54">
        <v>5938.67</v>
      </c>
      <c r="G109" s="55">
        <v>1025</v>
      </c>
      <c r="H109" s="55"/>
      <c r="I109" s="55">
        <v>4040</v>
      </c>
      <c r="J109" s="70">
        <f t="shared" si="12"/>
        <v>5065</v>
      </c>
      <c r="K109" s="71">
        <f t="shared" si="11"/>
        <v>2735.1</v>
      </c>
      <c r="L109" s="72">
        <f t="shared" si="13"/>
        <v>5448.32110091743</v>
      </c>
      <c r="M109" s="72">
        <f t="shared" si="14"/>
        <v>2942.09339449541</v>
      </c>
      <c r="N109" s="73">
        <f t="shared" si="15"/>
        <v>206.993394495413</v>
      </c>
      <c r="O109" s="74">
        <f t="shared" si="16"/>
        <v>4.62505015562861e-5</v>
      </c>
      <c r="P109" s="75"/>
    </row>
    <row r="110" customHeight="1" outlineLevel="2" spans="1:16">
      <c r="A110" s="4"/>
      <c r="B110" s="51" t="s">
        <v>230</v>
      </c>
      <c r="C110" s="52" t="s">
        <v>204</v>
      </c>
      <c r="D110" s="53" t="s">
        <v>95</v>
      </c>
      <c r="E110" s="54">
        <v>18</v>
      </c>
      <c r="F110" s="54"/>
      <c r="G110" s="55"/>
      <c r="H110" s="55"/>
      <c r="I110" s="55"/>
      <c r="J110" s="70">
        <f t="shared" si="12"/>
        <v>0</v>
      </c>
      <c r="K110" s="71">
        <f t="shared" si="11"/>
        <v>0</v>
      </c>
      <c r="L110" s="72">
        <f t="shared" si="13"/>
        <v>0</v>
      </c>
      <c r="M110" s="72">
        <f t="shared" si="14"/>
        <v>0</v>
      </c>
      <c r="N110" s="73">
        <f t="shared" si="15"/>
        <v>0</v>
      </c>
      <c r="O110" s="74">
        <f t="shared" si="16"/>
        <v>0</v>
      </c>
      <c r="P110" s="75"/>
    </row>
    <row r="111" customHeight="1" outlineLevel="2" spans="1:16">
      <c r="A111" s="4"/>
      <c r="B111" s="51" t="s">
        <v>231</v>
      </c>
      <c r="C111" s="52" t="s">
        <v>206</v>
      </c>
      <c r="D111" s="53" t="s">
        <v>67</v>
      </c>
      <c r="E111" s="54">
        <v>1.38</v>
      </c>
      <c r="F111" s="54">
        <v>813.99</v>
      </c>
      <c r="G111" s="55">
        <v>120</v>
      </c>
      <c r="H111" s="55">
        <v>35</v>
      </c>
      <c r="I111" s="55">
        <v>507.48</v>
      </c>
      <c r="J111" s="70">
        <f t="shared" si="12"/>
        <v>662.48</v>
      </c>
      <c r="K111" s="71">
        <f t="shared" si="11"/>
        <v>914.22</v>
      </c>
      <c r="L111" s="72">
        <f t="shared" si="13"/>
        <v>746.779816513761</v>
      </c>
      <c r="M111" s="72">
        <f t="shared" si="14"/>
        <v>1030.55614678899</v>
      </c>
      <c r="N111" s="73">
        <f t="shared" si="15"/>
        <v>116.336146788991</v>
      </c>
      <c r="O111" s="74">
        <f t="shared" si="16"/>
        <v>2.59940910251403e-5</v>
      </c>
      <c r="P111" s="75"/>
    </row>
    <row r="112" customHeight="1" outlineLevel="2" spans="1:16">
      <c r="A112" s="4"/>
      <c r="B112" s="51" t="s">
        <v>232</v>
      </c>
      <c r="C112" s="52" t="s">
        <v>167</v>
      </c>
      <c r="D112" s="53" t="s">
        <v>168</v>
      </c>
      <c r="E112" s="54">
        <v>0.09</v>
      </c>
      <c r="F112" s="54">
        <v>5938.67</v>
      </c>
      <c r="G112" s="55">
        <v>1025</v>
      </c>
      <c r="H112" s="55"/>
      <c r="I112" s="55">
        <v>4040</v>
      </c>
      <c r="J112" s="70">
        <f t="shared" si="12"/>
        <v>5065</v>
      </c>
      <c r="K112" s="71">
        <f t="shared" si="11"/>
        <v>455.85</v>
      </c>
      <c r="L112" s="72">
        <f t="shared" si="13"/>
        <v>5448.32110091743</v>
      </c>
      <c r="M112" s="72">
        <f t="shared" si="14"/>
        <v>490.348899082569</v>
      </c>
      <c r="N112" s="73">
        <f t="shared" si="15"/>
        <v>34.4988990825688</v>
      </c>
      <c r="O112" s="74">
        <f t="shared" si="16"/>
        <v>7.70841692604766e-6</v>
      </c>
      <c r="P112" s="75"/>
    </row>
    <row r="113" customHeight="1" outlineLevel="2" spans="1:16">
      <c r="A113" s="4"/>
      <c r="B113" s="51" t="s">
        <v>233</v>
      </c>
      <c r="C113" s="52" t="s">
        <v>209</v>
      </c>
      <c r="D113" s="53" t="s">
        <v>90</v>
      </c>
      <c r="E113" s="54">
        <v>3</v>
      </c>
      <c r="F113" s="54"/>
      <c r="G113" s="55"/>
      <c r="H113" s="55"/>
      <c r="I113" s="55"/>
      <c r="J113" s="70">
        <f t="shared" si="12"/>
        <v>0</v>
      </c>
      <c r="K113" s="71">
        <f t="shared" si="11"/>
        <v>0</v>
      </c>
      <c r="L113" s="72">
        <f t="shared" si="13"/>
        <v>0</v>
      </c>
      <c r="M113" s="72">
        <f t="shared" si="14"/>
        <v>0</v>
      </c>
      <c r="N113" s="73">
        <f t="shared" si="15"/>
        <v>0</v>
      </c>
      <c r="O113" s="74">
        <f t="shared" si="16"/>
        <v>0</v>
      </c>
      <c r="P113" s="75"/>
    </row>
    <row r="114" customHeight="1" outlineLevel="2" spans="1:16">
      <c r="A114" s="4"/>
      <c r="B114" s="51" t="s">
        <v>234</v>
      </c>
      <c r="C114" s="52" t="s">
        <v>137</v>
      </c>
      <c r="D114" s="53" t="s">
        <v>67</v>
      </c>
      <c r="E114" s="54">
        <v>11.4</v>
      </c>
      <c r="F114" s="54">
        <v>2.55</v>
      </c>
      <c r="G114" s="55">
        <v>0.3</v>
      </c>
      <c r="H114" s="55">
        <v>1.05</v>
      </c>
      <c r="I114" s="55"/>
      <c r="J114" s="70">
        <f t="shared" si="12"/>
        <v>1.35</v>
      </c>
      <c r="K114" s="71">
        <f t="shared" si="11"/>
        <v>15.39</v>
      </c>
      <c r="L114" s="72">
        <f t="shared" si="13"/>
        <v>2.3394495412844</v>
      </c>
      <c r="M114" s="72">
        <f t="shared" si="14"/>
        <v>26.6697247706422</v>
      </c>
      <c r="N114" s="73">
        <f t="shared" si="15"/>
        <v>11.2797247706422</v>
      </c>
      <c r="O114" s="74">
        <f t="shared" si="16"/>
        <v>2.52033611667075e-6</v>
      </c>
      <c r="P114" s="75"/>
    </row>
    <row r="115" customHeight="1" outlineLevel="2" spans="1:16">
      <c r="A115" s="4"/>
      <c r="B115" s="51" t="s">
        <v>235</v>
      </c>
      <c r="C115" s="52" t="s">
        <v>149</v>
      </c>
      <c r="D115" s="53" t="s">
        <v>67</v>
      </c>
      <c r="E115" s="54">
        <v>3.99</v>
      </c>
      <c r="F115" s="54">
        <v>25.36</v>
      </c>
      <c r="G115" s="55">
        <v>0.3</v>
      </c>
      <c r="H115" s="55">
        <v>2</v>
      </c>
      <c r="I115" s="55"/>
      <c r="J115" s="70">
        <f t="shared" si="12"/>
        <v>2.3</v>
      </c>
      <c r="K115" s="71">
        <f t="shared" si="11"/>
        <v>9.18</v>
      </c>
      <c r="L115" s="72">
        <f t="shared" si="13"/>
        <v>23.2660550458716</v>
      </c>
      <c r="M115" s="72">
        <f t="shared" si="14"/>
        <v>92.8315596330275</v>
      </c>
      <c r="N115" s="73">
        <f t="shared" si="15"/>
        <v>83.6515596330275</v>
      </c>
      <c r="O115" s="74">
        <f t="shared" si="16"/>
        <v>1.86910630574679e-5</v>
      </c>
      <c r="P115" s="75"/>
    </row>
    <row r="116" customHeight="1" outlineLevel="2" spans="1:16">
      <c r="A116" s="4"/>
      <c r="B116" s="51" t="s">
        <v>236</v>
      </c>
      <c r="C116" s="52" t="s">
        <v>213</v>
      </c>
      <c r="D116" s="53" t="s">
        <v>67</v>
      </c>
      <c r="E116" s="54">
        <v>1.52</v>
      </c>
      <c r="F116" s="54">
        <v>614.09</v>
      </c>
      <c r="G116" s="55">
        <v>65</v>
      </c>
      <c r="H116" s="55">
        <v>20</v>
      </c>
      <c r="I116" s="55">
        <v>463.25</v>
      </c>
      <c r="J116" s="70">
        <f t="shared" si="12"/>
        <v>548.25</v>
      </c>
      <c r="K116" s="71">
        <f t="shared" si="11"/>
        <v>833.34</v>
      </c>
      <c r="L116" s="72">
        <f t="shared" si="13"/>
        <v>563.385321100918</v>
      </c>
      <c r="M116" s="72">
        <f t="shared" si="14"/>
        <v>856.345688073395</v>
      </c>
      <c r="N116" s="73">
        <f t="shared" si="15"/>
        <v>23.0056880733946</v>
      </c>
      <c r="O116" s="74">
        <f t="shared" si="16"/>
        <v>5.14037954996457e-6</v>
      </c>
      <c r="P116" s="75"/>
    </row>
    <row r="117" customHeight="1" outlineLevel="2" spans="1:16">
      <c r="A117" s="4"/>
      <c r="B117" s="51" t="s">
        <v>237</v>
      </c>
      <c r="C117" s="52" t="s">
        <v>141</v>
      </c>
      <c r="D117" s="53" t="s">
        <v>67</v>
      </c>
      <c r="E117" s="54">
        <v>1.6</v>
      </c>
      <c r="F117" s="54">
        <v>417.8</v>
      </c>
      <c r="G117" s="55">
        <v>288.75</v>
      </c>
      <c r="H117" s="55"/>
      <c r="I117" s="55">
        <v>312.45</v>
      </c>
      <c r="J117" s="70">
        <f t="shared" si="12"/>
        <v>601.2</v>
      </c>
      <c r="K117" s="71">
        <f t="shared" si="11"/>
        <v>961.92</v>
      </c>
      <c r="L117" s="72">
        <f t="shared" si="13"/>
        <v>383.302752293578</v>
      </c>
      <c r="M117" s="72">
        <f t="shared" si="14"/>
        <v>613.284403669725</v>
      </c>
      <c r="N117" s="73">
        <f t="shared" si="15"/>
        <v>-348.635596330275</v>
      </c>
      <c r="O117" s="74">
        <f t="shared" si="16"/>
        <v>-7.78989649885057e-5</v>
      </c>
      <c r="P117" s="75"/>
    </row>
    <row r="118" customHeight="1" outlineLevel="2" spans="1:16">
      <c r="A118" s="4"/>
      <c r="B118" s="51" t="s">
        <v>238</v>
      </c>
      <c r="C118" s="52" t="s">
        <v>143</v>
      </c>
      <c r="D118" s="53" t="s">
        <v>144</v>
      </c>
      <c r="E118" s="54">
        <v>11.04</v>
      </c>
      <c r="F118" s="54">
        <v>23.82</v>
      </c>
      <c r="G118" s="55">
        <v>12</v>
      </c>
      <c r="H118" s="55"/>
      <c r="I118" s="55">
        <v>3.5</v>
      </c>
      <c r="J118" s="70">
        <f t="shared" si="12"/>
        <v>15.5</v>
      </c>
      <c r="K118" s="71">
        <f t="shared" si="11"/>
        <v>171.12</v>
      </c>
      <c r="L118" s="72">
        <f t="shared" si="13"/>
        <v>21.8532110091743</v>
      </c>
      <c r="M118" s="72">
        <f t="shared" si="14"/>
        <v>241.259449541284</v>
      </c>
      <c r="N118" s="73">
        <f t="shared" si="15"/>
        <v>70.1394495412844</v>
      </c>
      <c r="O118" s="74">
        <f t="shared" si="16"/>
        <v>1.56719238701992e-5</v>
      </c>
      <c r="P118" s="75"/>
    </row>
    <row r="119" customHeight="1" outlineLevel="2" spans="1:16">
      <c r="A119" s="4"/>
      <c r="B119" s="51" t="s">
        <v>239</v>
      </c>
      <c r="C119" s="52" t="s">
        <v>161</v>
      </c>
      <c r="D119" s="53" t="s">
        <v>144</v>
      </c>
      <c r="E119" s="54">
        <v>1.96</v>
      </c>
      <c r="F119" s="54">
        <v>57.98</v>
      </c>
      <c r="G119" s="55">
        <v>45</v>
      </c>
      <c r="H119" s="55"/>
      <c r="I119" s="55">
        <v>27</v>
      </c>
      <c r="J119" s="70">
        <f t="shared" si="12"/>
        <v>72</v>
      </c>
      <c r="K119" s="71">
        <f t="shared" si="11"/>
        <v>141.12</v>
      </c>
      <c r="L119" s="72">
        <f t="shared" si="13"/>
        <v>53.1926605504587</v>
      </c>
      <c r="M119" s="72">
        <f t="shared" si="14"/>
        <v>104.257614678899</v>
      </c>
      <c r="N119" s="73">
        <f t="shared" si="15"/>
        <v>-36.8623853211009</v>
      </c>
      <c r="O119" s="74">
        <f t="shared" si="16"/>
        <v>-8.23651312071109e-6</v>
      </c>
      <c r="P119" s="75"/>
    </row>
    <row r="120" customHeight="1" outlineLevel="2" spans="1:16">
      <c r="A120" s="4"/>
      <c r="B120" s="51" t="s">
        <v>240</v>
      </c>
      <c r="C120" s="52" t="s">
        <v>241</v>
      </c>
      <c r="D120" s="53"/>
      <c r="E120" s="54"/>
      <c r="F120" s="54"/>
      <c r="G120" s="55"/>
      <c r="H120" s="55"/>
      <c r="I120" s="55"/>
      <c r="J120" s="70">
        <f t="shared" si="12"/>
        <v>0</v>
      </c>
      <c r="K120" s="71">
        <f t="shared" si="11"/>
        <v>0</v>
      </c>
      <c r="L120" s="72">
        <f t="shared" si="13"/>
        <v>0</v>
      </c>
      <c r="M120" s="72">
        <f t="shared" si="14"/>
        <v>0</v>
      </c>
      <c r="N120" s="73">
        <f t="shared" si="15"/>
        <v>0</v>
      </c>
      <c r="O120" s="74">
        <f t="shared" si="16"/>
        <v>0</v>
      </c>
      <c r="P120" s="75"/>
    </row>
    <row r="121" customHeight="1" outlineLevel="2" spans="1:16">
      <c r="A121" s="4"/>
      <c r="B121" s="51" t="s">
        <v>242</v>
      </c>
      <c r="C121" s="52" t="s">
        <v>243</v>
      </c>
      <c r="D121" s="53" t="s">
        <v>244</v>
      </c>
      <c r="E121" s="54">
        <v>1</v>
      </c>
      <c r="F121" s="54"/>
      <c r="G121" s="55"/>
      <c r="H121" s="55"/>
      <c r="I121" s="55"/>
      <c r="J121" s="70">
        <f t="shared" si="12"/>
        <v>0</v>
      </c>
      <c r="K121" s="71">
        <f t="shared" si="11"/>
        <v>0</v>
      </c>
      <c r="L121" s="72">
        <f t="shared" si="13"/>
        <v>0</v>
      </c>
      <c r="M121" s="72">
        <f t="shared" si="14"/>
        <v>0</v>
      </c>
      <c r="N121" s="73">
        <f t="shared" si="15"/>
        <v>0</v>
      </c>
      <c r="O121" s="74">
        <f t="shared" si="16"/>
        <v>0</v>
      </c>
      <c r="P121" s="75"/>
    </row>
    <row r="122" customHeight="1" outlineLevel="2" spans="1:16">
      <c r="A122" s="4"/>
      <c r="B122" s="51" t="s">
        <v>245</v>
      </c>
      <c r="C122" s="52" t="s">
        <v>246</v>
      </c>
      <c r="D122" s="53" t="s">
        <v>90</v>
      </c>
      <c r="E122" s="54"/>
      <c r="F122" s="54"/>
      <c r="G122" s="55"/>
      <c r="H122" s="55"/>
      <c r="I122" s="55"/>
      <c r="J122" s="70">
        <f t="shared" si="12"/>
        <v>0</v>
      </c>
      <c r="K122" s="71">
        <f t="shared" si="11"/>
        <v>0</v>
      </c>
      <c r="L122" s="72">
        <f t="shared" si="13"/>
        <v>0</v>
      </c>
      <c r="M122" s="72">
        <f t="shared" si="14"/>
        <v>0</v>
      </c>
      <c r="N122" s="73">
        <f t="shared" si="15"/>
        <v>0</v>
      </c>
      <c r="O122" s="74">
        <f t="shared" si="16"/>
        <v>0</v>
      </c>
      <c r="P122" s="75"/>
    </row>
    <row r="123" customHeight="1" outlineLevel="2" spans="1:16">
      <c r="A123" s="4"/>
      <c r="B123" s="51" t="s">
        <v>247</v>
      </c>
      <c r="C123" s="52" t="s">
        <v>248</v>
      </c>
      <c r="D123" s="53" t="s">
        <v>67</v>
      </c>
      <c r="E123" s="54">
        <v>160</v>
      </c>
      <c r="F123" s="54">
        <v>19.31</v>
      </c>
      <c r="G123" s="55">
        <v>3.25</v>
      </c>
      <c r="H123" s="55">
        <v>3</v>
      </c>
      <c r="I123" s="55"/>
      <c r="J123" s="70">
        <f t="shared" si="12"/>
        <v>6.25</v>
      </c>
      <c r="K123" s="71">
        <f t="shared" si="11"/>
        <v>1000</v>
      </c>
      <c r="L123" s="72">
        <f t="shared" si="13"/>
        <v>17.7155963302752</v>
      </c>
      <c r="M123" s="72">
        <f t="shared" si="14"/>
        <v>2834.49541284404</v>
      </c>
      <c r="N123" s="73">
        <f t="shared" si="15"/>
        <v>1834.49541284404</v>
      </c>
      <c r="O123" s="74">
        <f t="shared" si="16"/>
        <v>0.000409898746544895</v>
      </c>
      <c r="P123" s="75"/>
    </row>
    <row r="124" customHeight="1" outlineLevel="2" spans="1:16">
      <c r="A124" s="4"/>
      <c r="B124" s="51" t="s">
        <v>249</v>
      </c>
      <c r="C124" s="52" t="s">
        <v>137</v>
      </c>
      <c r="D124" s="53" t="s">
        <v>67</v>
      </c>
      <c r="E124" s="54">
        <v>38.72</v>
      </c>
      <c r="F124" s="54">
        <v>2.55</v>
      </c>
      <c r="G124" s="55">
        <v>0.3</v>
      </c>
      <c r="H124" s="55">
        <v>1.05</v>
      </c>
      <c r="I124" s="55"/>
      <c r="J124" s="70">
        <f t="shared" si="12"/>
        <v>1.35</v>
      </c>
      <c r="K124" s="71">
        <f t="shared" si="11"/>
        <v>52.27</v>
      </c>
      <c r="L124" s="72">
        <f t="shared" si="13"/>
        <v>2.3394495412844</v>
      </c>
      <c r="M124" s="72">
        <f t="shared" si="14"/>
        <v>90.5834862385321</v>
      </c>
      <c r="N124" s="73">
        <f t="shared" si="15"/>
        <v>38.3134862385321</v>
      </c>
      <c r="O124" s="74">
        <f t="shared" si="16"/>
        <v>8.56074639107019e-6</v>
      </c>
      <c r="P124" s="75"/>
    </row>
    <row r="125" customHeight="1" outlineLevel="2" spans="1:16">
      <c r="A125" s="4"/>
      <c r="B125" s="51" t="s">
        <v>250</v>
      </c>
      <c r="C125" s="52" t="s">
        <v>139</v>
      </c>
      <c r="D125" s="53" t="s">
        <v>67</v>
      </c>
      <c r="E125" s="54">
        <v>22.08</v>
      </c>
      <c r="F125" s="54">
        <v>25.36</v>
      </c>
      <c r="G125" s="55">
        <v>0.3</v>
      </c>
      <c r="H125" s="55">
        <v>1.05</v>
      </c>
      <c r="I125" s="55"/>
      <c r="J125" s="70">
        <f t="shared" si="12"/>
        <v>1.35</v>
      </c>
      <c r="K125" s="71">
        <f t="shared" si="11"/>
        <v>29.81</v>
      </c>
      <c r="L125" s="72">
        <f t="shared" si="13"/>
        <v>23.2660550458716</v>
      </c>
      <c r="M125" s="72">
        <f t="shared" si="14"/>
        <v>513.714495412844</v>
      </c>
      <c r="N125" s="73">
        <f t="shared" si="15"/>
        <v>483.904495412844</v>
      </c>
      <c r="O125" s="74">
        <f t="shared" si="16"/>
        <v>0.000108123380810017</v>
      </c>
      <c r="P125" s="75"/>
    </row>
    <row r="126" customHeight="1" outlineLevel="2" spans="1:16">
      <c r="A126" s="4"/>
      <c r="B126" s="51" t="s">
        <v>251</v>
      </c>
      <c r="C126" s="52" t="s">
        <v>252</v>
      </c>
      <c r="D126" s="53" t="s">
        <v>67</v>
      </c>
      <c r="E126" s="54">
        <v>12.8</v>
      </c>
      <c r="F126" s="54">
        <v>591.39</v>
      </c>
      <c r="G126" s="55">
        <v>65</v>
      </c>
      <c r="H126" s="55">
        <v>20</v>
      </c>
      <c r="I126" s="55">
        <v>443.25</v>
      </c>
      <c r="J126" s="70">
        <f t="shared" si="12"/>
        <v>528.25</v>
      </c>
      <c r="K126" s="71">
        <f t="shared" ref="K126:K189" si="17">ROUND(J126*E126,2)</f>
        <v>6761.6</v>
      </c>
      <c r="L126" s="72">
        <f t="shared" si="13"/>
        <v>542.559633027523</v>
      </c>
      <c r="M126" s="72">
        <f t="shared" si="14"/>
        <v>6944.76330275229</v>
      </c>
      <c r="N126" s="73">
        <f t="shared" si="15"/>
        <v>183.163302752294</v>
      </c>
      <c r="O126" s="74">
        <f t="shared" si="16"/>
        <v>4.09259176586294e-5</v>
      </c>
      <c r="P126" s="75"/>
    </row>
    <row r="127" customHeight="1" outlineLevel="2" spans="1:16">
      <c r="A127" s="4"/>
      <c r="B127" s="51" t="s">
        <v>253</v>
      </c>
      <c r="C127" s="52" t="s">
        <v>161</v>
      </c>
      <c r="D127" s="53" t="s">
        <v>144</v>
      </c>
      <c r="E127" s="54">
        <v>105.6</v>
      </c>
      <c r="F127" s="54">
        <v>57.98</v>
      </c>
      <c r="G127" s="55">
        <v>45</v>
      </c>
      <c r="H127" s="55"/>
      <c r="I127" s="55">
        <v>27</v>
      </c>
      <c r="J127" s="70">
        <f t="shared" si="12"/>
        <v>72</v>
      </c>
      <c r="K127" s="71">
        <f t="shared" si="17"/>
        <v>7603.2</v>
      </c>
      <c r="L127" s="72">
        <f t="shared" si="13"/>
        <v>53.1926605504587</v>
      </c>
      <c r="M127" s="72">
        <f t="shared" si="14"/>
        <v>5617.14495412844</v>
      </c>
      <c r="N127" s="73">
        <f t="shared" si="15"/>
        <v>-1986.05504587156</v>
      </c>
      <c r="O127" s="74">
        <f t="shared" si="16"/>
        <v>-0.000443763155891373</v>
      </c>
      <c r="P127" s="75"/>
    </row>
    <row r="128" customHeight="1" outlineLevel="2" spans="1:16">
      <c r="A128" s="4"/>
      <c r="B128" s="51" t="s">
        <v>254</v>
      </c>
      <c r="C128" s="52" t="s">
        <v>255</v>
      </c>
      <c r="D128" s="53" t="s">
        <v>67</v>
      </c>
      <c r="E128" s="54">
        <v>33.2</v>
      </c>
      <c r="F128" s="54">
        <v>529.9</v>
      </c>
      <c r="G128" s="55">
        <v>218</v>
      </c>
      <c r="H128" s="55"/>
      <c r="I128" s="55">
        <v>398.06</v>
      </c>
      <c r="J128" s="70">
        <f t="shared" si="12"/>
        <v>616.06</v>
      </c>
      <c r="K128" s="71">
        <f t="shared" si="17"/>
        <v>20453.19</v>
      </c>
      <c r="L128" s="72">
        <f t="shared" si="13"/>
        <v>486.146788990826</v>
      </c>
      <c r="M128" s="72">
        <f t="shared" si="14"/>
        <v>16140.0733944954</v>
      </c>
      <c r="N128" s="73">
        <f t="shared" si="15"/>
        <v>-4313.11660550459</v>
      </c>
      <c r="O128" s="74">
        <f t="shared" si="16"/>
        <v>-0.000963720638340243</v>
      </c>
      <c r="P128" s="75"/>
    </row>
    <row r="129" customHeight="1" outlineLevel="2" spans="1:16">
      <c r="A129" s="4"/>
      <c r="B129" s="51" t="s">
        <v>256</v>
      </c>
      <c r="C129" s="52" t="s">
        <v>257</v>
      </c>
      <c r="D129" s="53" t="s">
        <v>144</v>
      </c>
      <c r="E129" s="54">
        <v>64</v>
      </c>
      <c r="F129" s="54">
        <v>46.01</v>
      </c>
      <c r="G129" s="55">
        <v>3.5</v>
      </c>
      <c r="H129" s="55">
        <v>4.35</v>
      </c>
      <c r="I129" s="55">
        <v>13.52</v>
      </c>
      <c r="J129" s="70">
        <f t="shared" si="12"/>
        <v>21.37</v>
      </c>
      <c r="K129" s="71">
        <f t="shared" si="17"/>
        <v>1367.68</v>
      </c>
      <c r="L129" s="72">
        <f t="shared" si="13"/>
        <v>42.2110091743119</v>
      </c>
      <c r="M129" s="72">
        <f t="shared" si="14"/>
        <v>2701.50458715596</v>
      </c>
      <c r="N129" s="73">
        <f t="shared" si="15"/>
        <v>1333.82458715596</v>
      </c>
      <c r="O129" s="74">
        <f t="shared" si="16"/>
        <v>0.000298029105201406</v>
      </c>
      <c r="P129" s="75"/>
    </row>
    <row r="130" customHeight="1" outlineLevel="2" spans="1:16">
      <c r="A130" s="4"/>
      <c r="B130" s="51" t="s">
        <v>258</v>
      </c>
      <c r="C130" s="52" t="s">
        <v>259</v>
      </c>
      <c r="D130" s="53" t="s">
        <v>144</v>
      </c>
      <c r="E130" s="54">
        <v>0.16</v>
      </c>
      <c r="F130" s="54">
        <v>153.7</v>
      </c>
      <c r="G130" s="55">
        <v>45</v>
      </c>
      <c r="H130" s="55"/>
      <c r="I130" s="55">
        <v>165</v>
      </c>
      <c r="J130" s="70">
        <f t="shared" si="12"/>
        <v>210</v>
      </c>
      <c r="K130" s="71">
        <f t="shared" si="17"/>
        <v>33.6</v>
      </c>
      <c r="L130" s="72">
        <f t="shared" si="13"/>
        <v>141.009174311927</v>
      </c>
      <c r="M130" s="72">
        <f t="shared" si="14"/>
        <v>22.5614678899083</v>
      </c>
      <c r="N130" s="73">
        <f t="shared" si="15"/>
        <v>-11.0385321100917</v>
      </c>
      <c r="O130" s="74">
        <f t="shared" si="16"/>
        <v>-2.4664441480437e-6</v>
      </c>
      <c r="P130" s="75"/>
    </row>
    <row r="131" customHeight="1" outlineLevel="2" spans="1:16">
      <c r="A131" s="4"/>
      <c r="B131" s="51" t="s">
        <v>260</v>
      </c>
      <c r="C131" s="52" t="s">
        <v>261</v>
      </c>
      <c r="D131" s="53" t="s">
        <v>67</v>
      </c>
      <c r="E131" s="54">
        <v>1.92</v>
      </c>
      <c r="F131" s="54">
        <v>649.19</v>
      </c>
      <c r="G131" s="55">
        <v>65</v>
      </c>
      <c r="H131" s="55">
        <v>20</v>
      </c>
      <c r="I131" s="55">
        <v>443.25</v>
      </c>
      <c r="J131" s="70">
        <f t="shared" si="12"/>
        <v>528.25</v>
      </c>
      <c r="K131" s="71">
        <f t="shared" si="17"/>
        <v>1014.24</v>
      </c>
      <c r="L131" s="72">
        <f t="shared" si="13"/>
        <v>595.587155963303</v>
      </c>
      <c r="M131" s="72">
        <f t="shared" si="14"/>
        <v>1143.52733944954</v>
      </c>
      <c r="N131" s="73">
        <f t="shared" si="15"/>
        <v>129.287339449541</v>
      </c>
      <c r="O131" s="74">
        <f t="shared" si="16"/>
        <v>2.88878990993677e-5</v>
      </c>
      <c r="P131" s="75"/>
    </row>
    <row r="132" customHeight="1" outlineLevel="2" spans="1:16">
      <c r="A132" s="4"/>
      <c r="B132" s="51" t="s">
        <v>262</v>
      </c>
      <c r="C132" s="52" t="s">
        <v>263</v>
      </c>
      <c r="D132" s="53" t="s">
        <v>90</v>
      </c>
      <c r="E132" s="54"/>
      <c r="F132" s="54"/>
      <c r="G132" s="55"/>
      <c r="H132" s="55"/>
      <c r="I132" s="55"/>
      <c r="J132" s="70">
        <f t="shared" si="12"/>
        <v>0</v>
      </c>
      <c r="K132" s="71">
        <f t="shared" si="17"/>
        <v>0</v>
      </c>
      <c r="L132" s="72">
        <f t="shared" si="13"/>
        <v>0</v>
      </c>
      <c r="M132" s="72">
        <f t="shared" si="14"/>
        <v>0</v>
      </c>
      <c r="N132" s="73">
        <f t="shared" si="15"/>
        <v>0</v>
      </c>
      <c r="O132" s="74">
        <f t="shared" si="16"/>
        <v>0</v>
      </c>
      <c r="P132" s="75"/>
    </row>
    <row r="133" customHeight="1" outlineLevel="2" spans="1:16">
      <c r="A133" s="4"/>
      <c r="B133" s="51" t="s">
        <v>264</v>
      </c>
      <c r="C133" s="52" t="s">
        <v>137</v>
      </c>
      <c r="D133" s="53" t="s">
        <v>67</v>
      </c>
      <c r="E133" s="54">
        <v>29.43</v>
      </c>
      <c r="F133" s="54">
        <v>2.55</v>
      </c>
      <c r="G133" s="55">
        <v>0.3</v>
      </c>
      <c r="H133" s="55">
        <v>1.05</v>
      </c>
      <c r="I133" s="55"/>
      <c r="J133" s="70">
        <f t="shared" si="12"/>
        <v>1.35</v>
      </c>
      <c r="K133" s="71">
        <f t="shared" si="17"/>
        <v>39.73</v>
      </c>
      <c r="L133" s="72">
        <f t="shared" si="13"/>
        <v>2.3394495412844</v>
      </c>
      <c r="M133" s="72">
        <f t="shared" si="14"/>
        <v>68.85</v>
      </c>
      <c r="N133" s="73">
        <f t="shared" si="15"/>
        <v>29.12</v>
      </c>
      <c r="O133" s="74">
        <f t="shared" si="16"/>
        <v>6.50655837884187e-6</v>
      </c>
      <c r="P133" s="75"/>
    </row>
    <row r="134" customHeight="1" outlineLevel="2" spans="1:16">
      <c r="A134" s="4"/>
      <c r="B134" s="51" t="s">
        <v>265</v>
      </c>
      <c r="C134" s="52" t="s">
        <v>139</v>
      </c>
      <c r="D134" s="53" t="s">
        <v>67</v>
      </c>
      <c r="E134" s="54">
        <v>19.22</v>
      </c>
      <c r="F134" s="54">
        <v>25.36</v>
      </c>
      <c r="G134" s="55">
        <v>0.3</v>
      </c>
      <c r="H134" s="55">
        <v>1.05</v>
      </c>
      <c r="I134" s="55"/>
      <c r="J134" s="70">
        <f t="shared" si="12"/>
        <v>1.35</v>
      </c>
      <c r="K134" s="71">
        <f t="shared" si="17"/>
        <v>25.95</v>
      </c>
      <c r="L134" s="72">
        <f t="shared" si="13"/>
        <v>23.2660550458716</v>
      </c>
      <c r="M134" s="72">
        <f t="shared" si="14"/>
        <v>447.173577981651</v>
      </c>
      <c r="N134" s="73">
        <f t="shared" si="15"/>
        <v>421.223577981651</v>
      </c>
      <c r="O134" s="74">
        <f t="shared" si="16"/>
        <v>9.41179876607921e-5</v>
      </c>
      <c r="P134" s="75"/>
    </row>
    <row r="135" customHeight="1" outlineLevel="2" spans="1:16">
      <c r="A135" s="4"/>
      <c r="B135" s="51" t="s">
        <v>266</v>
      </c>
      <c r="C135" s="52" t="s">
        <v>261</v>
      </c>
      <c r="D135" s="53" t="s">
        <v>67</v>
      </c>
      <c r="E135" s="54">
        <v>1.92</v>
      </c>
      <c r="F135" s="54">
        <v>649.19</v>
      </c>
      <c r="G135" s="55">
        <v>65</v>
      </c>
      <c r="H135" s="55">
        <v>20</v>
      </c>
      <c r="I135" s="55">
        <v>443.25</v>
      </c>
      <c r="J135" s="70">
        <f t="shared" si="12"/>
        <v>528.25</v>
      </c>
      <c r="K135" s="71">
        <f t="shared" si="17"/>
        <v>1014.24</v>
      </c>
      <c r="L135" s="72">
        <f t="shared" si="13"/>
        <v>595.587155963303</v>
      </c>
      <c r="M135" s="72">
        <f t="shared" si="14"/>
        <v>1143.52733944954</v>
      </c>
      <c r="N135" s="73">
        <f t="shared" si="15"/>
        <v>129.287339449541</v>
      </c>
      <c r="O135" s="74">
        <f t="shared" si="16"/>
        <v>2.88878990993677e-5</v>
      </c>
      <c r="P135" s="75"/>
    </row>
    <row r="136" customHeight="1" outlineLevel="2" spans="1:16">
      <c r="A136" s="4"/>
      <c r="B136" s="51" t="s">
        <v>267</v>
      </c>
      <c r="C136" s="52" t="s">
        <v>268</v>
      </c>
      <c r="D136" s="53" t="s">
        <v>90</v>
      </c>
      <c r="E136" s="54"/>
      <c r="F136" s="54"/>
      <c r="G136" s="55"/>
      <c r="H136" s="55"/>
      <c r="I136" s="55"/>
      <c r="J136" s="70">
        <f t="shared" si="12"/>
        <v>0</v>
      </c>
      <c r="K136" s="71">
        <f t="shared" si="17"/>
        <v>0</v>
      </c>
      <c r="L136" s="72">
        <f t="shared" si="13"/>
        <v>0</v>
      </c>
      <c r="M136" s="72">
        <f t="shared" si="14"/>
        <v>0</v>
      </c>
      <c r="N136" s="73">
        <f t="shared" si="15"/>
        <v>0</v>
      </c>
      <c r="O136" s="74">
        <f t="shared" si="16"/>
        <v>0</v>
      </c>
      <c r="P136" s="75"/>
    </row>
    <row r="137" customHeight="1" outlineLevel="2" spans="1:16">
      <c r="A137" s="4"/>
      <c r="B137" s="51" t="s">
        <v>269</v>
      </c>
      <c r="C137" s="52" t="s">
        <v>137</v>
      </c>
      <c r="D137" s="53" t="s">
        <v>67</v>
      </c>
      <c r="E137" s="54">
        <v>20.97</v>
      </c>
      <c r="F137" s="54">
        <v>2.55</v>
      </c>
      <c r="G137" s="55">
        <v>0.3</v>
      </c>
      <c r="H137" s="55">
        <v>1.05</v>
      </c>
      <c r="I137" s="55"/>
      <c r="J137" s="70">
        <f t="shared" si="12"/>
        <v>1.35</v>
      </c>
      <c r="K137" s="71">
        <f t="shared" si="17"/>
        <v>28.31</v>
      </c>
      <c r="L137" s="72">
        <f t="shared" si="13"/>
        <v>2.3394495412844</v>
      </c>
      <c r="M137" s="72">
        <f t="shared" si="14"/>
        <v>49.0582568807339</v>
      </c>
      <c r="N137" s="73">
        <f t="shared" si="15"/>
        <v>20.7482568807339</v>
      </c>
      <c r="O137" s="74">
        <f t="shared" si="16"/>
        <v>4.63598024222881e-6</v>
      </c>
      <c r="P137" s="75"/>
    </row>
    <row r="138" customHeight="1" outlineLevel="2" spans="1:16">
      <c r="A138" s="4"/>
      <c r="B138" s="51" t="s">
        <v>270</v>
      </c>
      <c r="C138" s="52" t="s">
        <v>139</v>
      </c>
      <c r="D138" s="53" t="s">
        <v>67</v>
      </c>
      <c r="E138" s="54">
        <v>3.45</v>
      </c>
      <c r="F138" s="54">
        <v>25.36</v>
      </c>
      <c r="G138" s="55">
        <v>0.3</v>
      </c>
      <c r="H138" s="55">
        <v>1.05</v>
      </c>
      <c r="I138" s="55"/>
      <c r="J138" s="70">
        <f t="shared" si="12"/>
        <v>1.35</v>
      </c>
      <c r="K138" s="71">
        <f t="shared" si="17"/>
        <v>4.66</v>
      </c>
      <c r="L138" s="72">
        <f t="shared" si="13"/>
        <v>23.2660550458716</v>
      </c>
      <c r="M138" s="72">
        <f t="shared" si="14"/>
        <v>80.2678899082569</v>
      </c>
      <c r="N138" s="73">
        <f t="shared" si="15"/>
        <v>75.6078899082569</v>
      </c>
      <c r="O138" s="74">
        <f t="shared" si="16"/>
        <v>1.68937894776484e-5</v>
      </c>
      <c r="P138" s="75"/>
    </row>
    <row r="139" customHeight="1" outlineLevel="2" spans="1:16">
      <c r="A139" s="4"/>
      <c r="B139" s="51" t="s">
        <v>271</v>
      </c>
      <c r="C139" s="52" t="s">
        <v>206</v>
      </c>
      <c r="D139" s="53" t="s">
        <v>67</v>
      </c>
      <c r="E139" s="54">
        <v>0.28</v>
      </c>
      <c r="F139" s="54">
        <v>813.99</v>
      </c>
      <c r="G139" s="55">
        <v>120</v>
      </c>
      <c r="H139" s="55">
        <v>35</v>
      </c>
      <c r="I139" s="55">
        <v>507.48</v>
      </c>
      <c r="J139" s="70">
        <f t="shared" si="12"/>
        <v>662.48</v>
      </c>
      <c r="K139" s="71">
        <f t="shared" si="17"/>
        <v>185.49</v>
      </c>
      <c r="L139" s="72">
        <f t="shared" si="13"/>
        <v>746.779816513761</v>
      </c>
      <c r="M139" s="72">
        <f t="shared" si="14"/>
        <v>209.098348623853</v>
      </c>
      <c r="N139" s="73">
        <f t="shared" si="15"/>
        <v>23.6083486238532</v>
      </c>
      <c r="O139" s="74">
        <f t="shared" si="16"/>
        <v>5.27503772490221e-6</v>
      </c>
      <c r="P139" s="75"/>
    </row>
    <row r="140" customHeight="1" outlineLevel="2" spans="1:16">
      <c r="A140" s="4"/>
      <c r="B140" s="51" t="s">
        <v>272</v>
      </c>
      <c r="C140" s="52" t="s">
        <v>273</v>
      </c>
      <c r="D140" s="53" t="s">
        <v>67</v>
      </c>
      <c r="E140" s="54">
        <v>3.86</v>
      </c>
      <c r="F140" s="54">
        <v>603.71</v>
      </c>
      <c r="G140" s="55">
        <v>65</v>
      </c>
      <c r="H140" s="55">
        <v>20</v>
      </c>
      <c r="I140" s="55">
        <v>443.25</v>
      </c>
      <c r="J140" s="70">
        <f t="shared" si="12"/>
        <v>528.25</v>
      </c>
      <c r="K140" s="71">
        <f t="shared" si="17"/>
        <v>2039.05</v>
      </c>
      <c r="L140" s="72">
        <f t="shared" si="13"/>
        <v>553.862385321101</v>
      </c>
      <c r="M140" s="72">
        <f t="shared" si="14"/>
        <v>2137.90880733945</v>
      </c>
      <c r="N140" s="73">
        <f t="shared" si="15"/>
        <v>98.8588073394496</v>
      </c>
      <c r="O140" s="74">
        <f t="shared" si="16"/>
        <v>2.2088962953874e-5</v>
      </c>
      <c r="P140" s="75"/>
    </row>
    <row r="141" customHeight="1" outlineLevel="2" spans="1:16">
      <c r="A141" s="4"/>
      <c r="B141" s="51" t="s">
        <v>274</v>
      </c>
      <c r="C141" s="52" t="s">
        <v>275</v>
      </c>
      <c r="D141" s="53" t="s">
        <v>67</v>
      </c>
      <c r="E141" s="54">
        <v>2.11</v>
      </c>
      <c r="F141" s="54">
        <v>603.71</v>
      </c>
      <c r="G141" s="55">
        <v>65</v>
      </c>
      <c r="H141" s="55">
        <v>20</v>
      </c>
      <c r="I141" s="55">
        <v>443.25</v>
      </c>
      <c r="J141" s="70">
        <f t="shared" si="12"/>
        <v>528.25</v>
      </c>
      <c r="K141" s="71">
        <f t="shared" si="17"/>
        <v>1114.61</v>
      </c>
      <c r="L141" s="72">
        <f t="shared" si="13"/>
        <v>553.862385321101</v>
      </c>
      <c r="M141" s="72">
        <f t="shared" si="14"/>
        <v>1168.64963302752</v>
      </c>
      <c r="N141" s="73">
        <f t="shared" si="15"/>
        <v>54.0396330275232</v>
      </c>
      <c r="O141" s="74">
        <f t="shared" si="16"/>
        <v>1.207458884151e-5</v>
      </c>
      <c r="P141" s="75"/>
    </row>
    <row r="142" customHeight="1" outlineLevel="2" spans="1:16">
      <c r="A142" s="4"/>
      <c r="B142" s="51" t="s">
        <v>276</v>
      </c>
      <c r="C142" s="52" t="s">
        <v>161</v>
      </c>
      <c r="D142" s="53" t="s">
        <v>144</v>
      </c>
      <c r="E142" s="54">
        <v>61.25</v>
      </c>
      <c r="F142" s="54">
        <v>57.98</v>
      </c>
      <c r="G142" s="55">
        <v>45</v>
      </c>
      <c r="H142" s="55"/>
      <c r="I142" s="55">
        <v>27</v>
      </c>
      <c r="J142" s="70">
        <f t="shared" si="12"/>
        <v>72</v>
      </c>
      <c r="K142" s="71">
        <f t="shared" si="17"/>
        <v>4410</v>
      </c>
      <c r="L142" s="72">
        <f t="shared" si="13"/>
        <v>53.1926605504587</v>
      </c>
      <c r="M142" s="72">
        <f t="shared" si="14"/>
        <v>3258.0504587156</v>
      </c>
      <c r="N142" s="73">
        <f t="shared" si="15"/>
        <v>-1151.9495412844</v>
      </c>
      <c r="O142" s="74">
        <f t="shared" si="16"/>
        <v>-0.000257391035022221</v>
      </c>
      <c r="P142" s="75"/>
    </row>
    <row r="143" customHeight="1" outlineLevel="2" spans="1:16">
      <c r="A143" s="4"/>
      <c r="B143" s="51" t="s">
        <v>277</v>
      </c>
      <c r="C143" s="52" t="s">
        <v>167</v>
      </c>
      <c r="D143" s="53" t="s">
        <v>168</v>
      </c>
      <c r="E143" s="54">
        <v>0.03</v>
      </c>
      <c r="F143" s="54">
        <v>5938.67</v>
      </c>
      <c r="G143" s="55">
        <v>1025</v>
      </c>
      <c r="H143" s="55"/>
      <c r="I143" s="55">
        <v>4040</v>
      </c>
      <c r="J143" s="70">
        <f t="shared" si="12"/>
        <v>5065</v>
      </c>
      <c r="K143" s="71">
        <f t="shared" si="17"/>
        <v>151.95</v>
      </c>
      <c r="L143" s="72">
        <f t="shared" si="13"/>
        <v>5448.32110091743</v>
      </c>
      <c r="M143" s="72">
        <f t="shared" si="14"/>
        <v>163.449633027523</v>
      </c>
      <c r="N143" s="73">
        <f t="shared" si="15"/>
        <v>11.4996330275229</v>
      </c>
      <c r="O143" s="74">
        <f t="shared" si="16"/>
        <v>2.56947230868256e-6</v>
      </c>
      <c r="P143" s="75"/>
    </row>
    <row r="144" customHeight="1" outlineLevel="2" spans="1:16">
      <c r="A144" s="4"/>
      <c r="B144" s="51" t="s">
        <v>278</v>
      </c>
      <c r="C144" s="52" t="s">
        <v>279</v>
      </c>
      <c r="D144" s="53" t="s">
        <v>81</v>
      </c>
      <c r="E144" s="54">
        <v>6.95</v>
      </c>
      <c r="F144" s="54">
        <v>97</v>
      </c>
      <c r="G144" s="55">
        <v>45</v>
      </c>
      <c r="H144" s="55"/>
      <c r="I144" s="55">
        <v>88</v>
      </c>
      <c r="J144" s="70">
        <f t="shared" si="12"/>
        <v>133</v>
      </c>
      <c r="K144" s="71">
        <f t="shared" si="17"/>
        <v>924.35</v>
      </c>
      <c r="L144" s="72">
        <f t="shared" si="13"/>
        <v>88.9908256880734</v>
      </c>
      <c r="M144" s="72">
        <f t="shared" si="14"/>
        <v>618.48623853211</v>
      </c>
      <c r="N144" s="73">
        <f t="shared" si="15"/>
        <v>-305.86376146789</v>
      </c>
      <c r="O144" s="74">
        <f t="shared" si="16"/>
        <v>-6.8342047388839e-5</v>
      </c>
      <c r="P144" s="75"/>
    </row>
    <row r="145" customHeight="1" outlineLevel="2" spans="1:16">
      <c r="A145" s="4"/>
      <c r="B145" s="51" t="s">
        <v>280</v>
      </c>
      <c r="C145" s="52" t="s">
        <v>281</v>
      </c>
      <c r="D145" s="53" t="s">
        <v>95</v>
      </c>
      <c r="E145" s="54">
        <v>1</v>
      </c>
      <c r="F145" s="54">
        <v>423</v>
      </c>
      <c r="G145" s="55">
        <v>50</v>
      </c>
      <c r="H145" s="55"/>
      <c r="I145" s="55">
        <v>238.25</v>
      </c>
      <c r="J145" s="70">
        <f t="shared" si="12"/>
        <v>288.25</v>
      </c>
      <c r="K145" s="71">
        <f t="shared" si="17"/>
        <v>288.25</v>
      </c>
      <c r="L145" s="72">
        <f t="shared" si="13"/>
        <v>388.073394495413</v>
      </c>
      <c r="M145" s="72">
        <f t="shared" si="14"/>
        <v>388.073394495413</v>
      </c>
      <c r="N145" s="73">
        <f t="shared" si="15"/>
        <v>99.8233944954129</v>
      </c>
      <c r="O145" s="74">
        <f t="shared" si="16"/>
        <v>2.23044898303079e-5</v>
      </c>
      <c r="P145" s="75"/>
    </row>
    <row r="146" customHeight="1" outlineLevel="2" spans="1:16">
      <c r="A146" s="4"/>
      <c r="B146" s="51" t="s">
        <v>282</v>
      </c>
      <c r="C146" s="52" t="s">
        <v>283</v>
      </c>
      <c r="D146" s="53" t="s">
        <v>144</v>
      </c>
      <c r="E146" s="54">
        <v>0.18</v>
      </c>
      <c r="F146" s="54">
        <v>62.64</v>
      </c>
      <c r="G146" s="55">
        <v>45</v>
      </c>
      <c r="H146" s="55"/>
      <c r="I146" s="55">
        <v>15</v>
      </c>
      <c r="J146" s="70">
        <f t="shared" si="12"/>
        <v>60</v>
      </c>
      <c r="K146" s="71">
        <f t="shared" si="17"/>
        <v>10.8</v>
      </c>
      <c r="L146" s="72">
        <f t="shared" si="13"/>
        <v>57.4678899082569</v>
      </c>
      <c r="M146" s="72">
        <f t="shared" si="14"/>
        <v>10.3442201834862</v>
      </c>
      <c r="N146" s="73">
        <f t="shared" si="15"/>
        <v>-0.455779816513763</v>
      </c>
      <c r="O146" s="74">
        <f t="shared" si="16"/>
        <v>-1.01839216485049e-7</v>
      </c>
      <c r="P146" s="75"/>
    </row>
    <row r="147" customHeight="1" outlineLevel="2" spans="1:16">
      <c r="A147" s="4"/>
      <c r="B147" s="51" t="s">
        <v>284</v>
      </c>
      <c r="C147" s="52" t="s">
        <v>285</v>
      </c>
      <c r="D147" s="53" t="s">
        <v>67</v>
      </c>
      <c r="E147" s="54">
        <v>4.8</v>
      </c>
      <c r="F147" s="54">
        <v>603.71</v>
      </c>
      <c r="G147" s="55">
        <v>65</v>
      </c>
      <c r="H147" s="55">
        <v>20</v>
      </c>
      <c r="I147" s="55">
        <v>443.25</v>
      </c>
      <c r="J147" s="70">
        <f t="shared" si="12"/>
        <v>528.25</v>
      </c>
      <c r="K147" s="71">
        <f t="shared" si="17"/>
        <v>2535.6</v>
      </c>
      <c r="L147" s="72">
        <f t="shared" si="13"/>
        <v>553.862385321101</v>
      </c>
      <c r="M147" s="72">
        <f t="shared" si="14"/>
        <v>2658.53944954128</v>
      </c>
      <c r="N147" s="73">
        <f t="shared" si="15"/>
        <v>122.939449541285</v>
      </c>
      <c r="O147" s="74">
        <f t="shared" si="16"/>
        <v>2.74695297219456e-5</v>
      </c>
      <c r="P147" s="75"/>
    </row>
    <row r="148" customHeight="1" outlineLevel="2" spans="1:16">
      <c r="A148" s="4"/>
      <c r="B148" s="51" t="s">
        <v>286</v>
      </c>
      <c r="C148" s="52" t="s">
        <v>287</v>
      </c>
      <c r="D148" s="53" t="s">
        <v>90</v>
      </c>
      <c r="E148" s="54"/>
      <c r="F148" s="54"/>
      <c r="G148" s="55"/>
      <c r="H148" s="55"/>
      <c r="I148" s="55"/>
      <c r="J148" s="70">
        <f t="shared" si="12"/>
        <v>0</v>
      </c>
      <c r="K148" s="71">
        <f t="shared" si="17"/>
        <v>0</v>
      </c>
      <c r="L148" s="72">
        <f t="shared" si="13"/>
        <v>0</v>
      </c>
      <c r="M148" s="72">
        <f t="shared" si="14"/>
        <v>0</v>
      </c>
      <c r="N148" s="73">
        <f t="shared" si="15"/>
        <v>0</v>
      </c>
      <c r="O148" s="74">
        <f t="shared" si="16"/>
        <v>0</v>
      </c>
      <c r="P148" s="75"/>
    </row>
    <row r="149" customHeight="1" outlineLevel="2" spans="1:16">
      <c r="A149" s="4"/>
      <c r="B149" s="51" t="s">
        <v>288</v>
      </c>
      <c r="C149" s="52" t="s">
        <v>289</v>
      </c>
      <c r="D149" s="53" t="s">
        <v>67</v>
      </c>
      <c r="E149" s="54">
        <v>1.23</v>
      </c>
      <c r="F149" s="54">
        <v>593.55</v>
      </c>
      <c r="G149" s="55">
        <v>65</v>
      </c>
      <c r="H149" s="55">
        <v>20</v>
      </c>
      <c r="I149" s="55">
        <v>487.48</v>
      </c>
      <c r="J149" s="70">
        <f t="shared" si="12"/>
        <v>572.48</v>
      </c>
      <c r="K149" s="71">
        <f t="shared" si="17"/>
        <v>704.15</v>
      </c>
      <c r="L149" s="72">
        <f t="shared" si="13"/>
        <v>544.54128440367</v>
      </c>
      <c r="M149" s="72">
        <f t="shared" si="14"/>
        <v>669.785779816514</v>
      </c>
      <c r="N149" s="73">
        <f t="shared" si="15"/>
        <v>-34.3642201834863</v>
      </c>
      <c r="O149" s="74">
        <f t="shared" si="16"/>
        <v>-7.67832433953399e-6</v>
      </c>
      <c r="P149" s="75"/>
    </row>
    <row r="150" customHeight="1" outlineLevel="2" spans="1:16">
      <c r="A150" s="4"/>
      <c r="B150" s="51" t="s">
        <v>290</v>
      </c>
      <c r="C150" s="52" t="s">
        <v>161</v>
      </c>
      <c r="D150" s="53" t="s">
        <v>144</v>
      </c>
      <c r="E150" s="54">
        <v>7.03</v>
      </c>
      <c r="F150" s="54">
        <v>57.98</v>
      </c>
      <c r="G150" s="55">
        <v>45</v>
      </c>
      <c r="H150" s="55"/>
      <c r="I150" s="55">
        <v>27</v>
      </c>
      <c r="J150" s="70">
        <f t="shared" si="12"/>
        <v>72</v>
      </c>
      <c r="K150" s="71">
        <f t="shared" si="17"/>
        <v>506.16</v>
      </c>
      <c r="L150" s="72">
        <f t="shared" si="13"/>
        <v>53.1926605504587</v>
      </c>
      <c r="M150" s="72">
        <f t="shared" si="14"/>
        <v>373.944403669725</v>
      </c>
      <c r="N150" s="73">
        <f t="shared" si="15"/>
        <v>-132.215596330275</v>
      </c>
      <c r="O150" s="74">
        <f t="shared" si="16"/>
        <v>-2.95421873666321e-5</v>
      </c>
      <c r="P150" s="75"/>
    </row>
    <row r="151" customHeight="1" outlineLevel="2" spans="1:16">
      <c r="A151" s="4"/>
      <c r="B151" s="51" t="s">
        <v>291</v>
      </c>
      <c r="C151" s="52" t="s">
        <v>292</v>
      </c>
      <c r="D151" s="53" t="s">
        <v>67</v>
      </c>
      <c r="E151" s="54">
        <v>0.15</v>
      </c>
      <c r="F151" s="54">
        <v>803.68</v>
      </c>
      <c r="G151" s="55">
        <v>120</v>
      </c>
      <c r="H151" s="55">
        <v>35</v>
      </c>
      <c r="I151" s="55">
        <v>483.25</v>
      </c>
      <c r="J151" s="70">
        <f t="shared" si="12"/>
        <v>638.25</v>
      </c>
      <c r="K151" s="71">
        <f t="shared" si="17"/>
        <v>95.74</v>
      </c>
      <c r="L151" s="72">
        <f t="shared" si="13"/>
        <v>737.321100917431</v>
      </c>
      <c r="M151" s="72">
        <f t="shared" si="14"/>
        <v>110.598165137615</v>
      </c>
      <c r="N151" s="73">
        <f t="shared" si="15"/>
        <v>14.8581651376147</v>
      </c>
      <c r="O151" s="74">
        <f t="shared" si="16"/>
        <v>3.31990106010862e-6</v>
      </c>
      <c r="P151" s="75"/>
    </row>
    <row r="152" customHeight="1" outlineLevel="2" spans="1:16">
      <c r="A152" s="4"/>
      <c r="B152" s="51" t="s">
        <v>293</v>
      </c>
      <c r="C152" s="52" t="s">
        <v>294</v>
      </c>
      <c r="D152" s="53" t="s">
        <v>67</v>
      </c>
      <c r="E152" s="54">
        <v>0.23</v>
      </c>
      <c r="F152" s="54">
        <v>603.99</v>
      </c>
      <c r="G152" s="55">
        <v>65</v>
      </c>
      <c r="H152" s="55">
        <v>20</v>
      </c>
      <c r="I152" s="55">
        <v>443.25</v>
      </c>
      <c r="J152" s="70">
        <f t="shared" si="12"/>
        <v>528.25</v>
      </c>
      <c r="K152" s="71">
        <f t="shared" si="17"/>
        <v>121.5</v>
      </c>
      <c r="L152" s="72">
        <f t="shared" si="13"/>
        <v>554.119266055046</v>
      </c>
      <c r="M152" s="72">
        <f t="shared" si="14"/>
        <v>127.447431192661</v>
      </c>
      <c r="N152" s="73">
        <f t="shared" si="15"/>
        <v>5.94743119266055</v>
      </c>
      <c r="O152" s="74">
        <f t="shared" si="16"/>
        <v>1.32889108032936e-6</v>
      </c>
      <c r="P152" s="75"/>
    </row>
    <row r="153" customHeight="1" outlineLevel="2" spans="1:16">
      <c r="A153" s="4"/>
      <c r="B153" s="51" t="s">
        <v>295</v>
      </c>
      <c r="C153" s="52" t="s">
        <v>167</v>
      </c>
      <c r="D153" s="53" t="s">
        <v>168</v>
      </c>
      <c r="E153" s="54">
        <v>0.07</v>
      </c>
      <c r="F153" s="54">
        <v>5938.67</v>
      </c>
      <c r="G153" s="55">
        <v>1025</v>
      </c>
      <c r="H153" s="55"/>
      <c r="I153" s="55">
        <v>4040</v>
      </c>
      <c r="J153" s="70">
        <f t="shared" si="12"/>
        <v>5065</v>
      </c>
      <c r="K153" s="71">
        <f t="shared" si="17"/>
        <v>354.55</v>
      </c>
      <c r="L153" s="72">
        <f t="shared" si="13"/>
        <v>5448.32110091743</v>
      </c>
      <c r="M153" s="72">
        <f t="shared" si="14"/>
        <v>381.38247706422</v>
      </c>
      <c r="N153" s="73">
        <f t="shared" si="15"/>
        <v>26.8324770642202</v>
      </c>
      <c r="O153" s="74">
        <f t="shared" si="16"/>
        <v>5.99543538692597e-6</v>
      </c>
      <c r="P153" s="75"/>
    </row>
    <row r="154" customHeight="1" outlineLevel="2" spans="1:16">
      <c r="A154" s="4"/>
      <c r="B154" s="51" t="s">
        <v>296</v>
      </c>
      <c r="C154" s="52" t="s">
        <v>297</v>
      </c>
      <c r="D154" s="53"/>
      <c r="E154" s="54"/>
      <c r="F154" s="54"/>
      <c r="G154" s="55"/>
      <c r="H154" s="55"/>
      <c r="I154" s="55"/>
      <c r="J154" s="70">
        <f t="shared" si="12"/>
        <v>0</v>
      </c>
      <c r="K154" s="71">
        <f t="shared" si="17"/>
        <v>0</v>
      </c>
      <c r="L154" s="72">
        <f t="shared" si="13"/>
        <v>0</v>
      </c>
      <c r="M154" s="72">
        <f t="shared" si="14"/>
        <v>0</v>
      </c>
      <c r="N154" s="73">
        <f t="shared" si="15"/>
        <v>0</v>
      </c>
      <c r="O154" s="74">
        <f t="shared" si="16"/>
        <v>0</v>
      </c>
      <c r="P154" s="75"/>
    </row>
    <row r="155" customHeight="1" outlineLevel="2" spans="1:16">
      <c r="A155" s="4"/>
      <c r="B155" s="51" t="s">
        <v>298</v>
      </c>
      <c r="C155" s="52" t="s">
        <v>299</v>
      </c>
      <c r="D155" s="53" t="s">
        <v>81</v>
      </c>
      <c r="E155" s="54">
        <v>32</v>
      </c>
      <c r="F155" s="54">
        <v>200</v>
      </c>
      <c r="G155" s="55">
        <v>18.45</v>
      </c>
      <c r="H155" s="55">
        <v>6</v>
      </c>
      <c r="I155" s="55">
        <v>165</v>
      </c>
      <c r="J155" s="70">
        <f t="shared" si="12"/>
        <v>189.45</v>
      </c>
      <c r="K155" s="71">
        <f t="shared" si="17"/>
        <v>6062.4</v>
      </c>
      <c r="L155" s="72">
        <f t="shared" si="13"/>
        <v>183.48623853211</v>
      </c>
      <c r="M155" s="72">
        <f t="shared" si="14"/>
        <v>5871.55963302752</v>
      </c>
      <c r="N155" s="73">
        <f t="shared" si="15"/>
        <v>-190.840366972477</v>
      </c>
      <c r="O155" s="74">
        <f t="shared" si="16"/>
        <v>-4.26412770860586e-5</v>
      </c>
      <c r="P155" s="75"/>
    </row>
    <row r="156" customHeight="1" outlineLevel="2" spans="1:16">
      <c r="A156" s="4"/>
      <c r="B156" s="51" t="s">
        <v>300</v>
      </c>
      <c r="C156" s="52" t="s">
        <v>301</v>
      </c>
      <c r="D156" s="53" t="s">
        <v>244</v>
      </c>
      <c r="E156" s="54">
        <v>7</v>
      </c>
      <c r="F156" s="54"/>
      <c r="G156" s="55"/>
      <c r="H156" s="55"/>
      <c r="I156" s="55"/>
      <c r="J156" s="70">
        <f t="shared" si="12"/>
        <v>0</v>
      </c>
      <c r="K156" s="71">
        <f t="shared" si="17"/>
        <v>0</v>
      </c>
      <c r="L156" s="72">
        <f t="shared" si="13"/>
        <v>0</v>
      </c>
      <c r="M156" s="72">
        <f t="shared" si="14"/>
        <v>0</v>
      </c>
      <c r="N156" s="73">
        <f t="shared" si="15"/>
        <v>0</v>
      </c>
      <c r="O156" s="74">
        <f t="shared" si="16"/>
        <v>0</v>
      </c>
      <c r="P156" s="75"/>
    </row>
    <row r="157" customHeight="1" outlineLevel="2" spans="1:16">
      <c r="A157" s="4"/>
      <c r="B157" s="51" t="s">
        <v>302</v>
      </c>
      <c r="C157" s="52" t="s">
        <v>303</v>
      </c>
      <c r="D157" s="53" t="s">
        <v>67</v>
      </c>
      <c r="E157" s="54">
        <v>723.45</v>
      </c>
      <c r="F157" s="54">
        <v>2.55</v>
      </c>
      <c r="G157" s="55"/>
      <c r="H157" s="55">
        <v>2</v>
      </c>
      <c r="I157" s="55"/>
      <c r="J157" s="70">
        <f t="shared" ref="J157:J220" si="18">SUM(G157:I157)</f>
        <v>2</v>
      </c>
      <c r="K157" s="71">
        <f t="shared" si="17"/>
        <v>1446.9</v>
      </c>
      <c r="L157" s="72">
        <f t="shared" ref="L157:L220" si="19">F157-F157/1.09*0.09</f>
        <v>2.3394495412844</v>
      </c>
      <c r="M157" s="72">
        <f t="shared" ref="M157:M220" si="20">L157*E157</f>
        <v>1692.4747706422</v>
      </c>
      <c r="N157" s="73">
        <f t="shared" ref="N157:N220" si="21">M157-K157</f>
        <v>245.574770642202</v>
      </c>
      <c r="O157" s="74">
        <f t="shared" ref="O157:O220" si="22">N157/$M$6</f>
        <v>5.48711051357895e-5</v>
      </c>
      <c r="P157" s="75"/>
    </row>
    <row r="158" customHeight="1" outlineLevel="2" spans="1:16">
      <c r="A158" s="4"/>
      <c r="B158" s="51" t="s">
        <v>304</v>
      </c>
      <c r="C158" s="52" t="s">
        <v>305</v>
      </c>
      <c r="D158" s="53" t="s">
        <v>67</v>
      </c>
      <c r="E158" s="54">
        <v>316.47</v>
      </c>
      <c r="F158" s="54">
        <v>39.59</v>
      </c>
      <c r="G158" s="55">
        <v>1.35</v>
      </c>
      <c r="H158" s="55">
        <v>24.78</v>
      </c>
      <c r="I158" s="55"/>
      <c r="J158" s="70">
        <f t="shared" si="18"/>
        <v>26.13</v>
      </c>
      <c r="K158" s="71">
        <f t="shared" si="17"/>
        <v>8269.36</v>
      </c>
      <c r="L158" s="72">
        <f t="shared" si="19"/>
        <v>36.3211009174312</v>
      </c>
      <c r="M158" s="72">
        <f t="shared" si="20"/>
        <v>11494.5388073395</v>
      </c>
      <c r="N158" s="73">
        <f t="shared" si="21"/>
        <v>3225.17880733945</v>
      </c>
      <c r="O158" s="74">
        <f t="shared" si="22"/>
        <v>0.000720632355499922</v>
      </c>
      <c r="P158" s="75"/>
    </row>
    <row r="159" customHeight="1" outlineLevel="2" spans="1:16">
      <c r="A159" s="4"/>
      <c r="B159" s="51" t="s">
        <v>306</v>
      </c>
      <c r="C159" s="52" t="s">
        <v>139</v>
      </c>
      <c r="D159" s="53" t="s">
        <v>67</v>
      </c>
      <c r="E159" s="54">
        <v>338.24</v>
      </c>
      <c r="F159" s="54">
        <v>25.36</v>
      </c>
      <c r="G159" s="55">
        <v>0.3</v>
      </c>
      <c r="H159" s="55">
        <v>1.05</v>
      </c>
      <c r="I159" s="55"/>
      <c r="J159" s="70">
        <f t="shared" si="18"/>
        <v>1.35</v>
      </c>
      <c r="K159" s="71">
        <f t="shared" si="17"/>
        <v>456.62</v>
      </c>
      <c r="L159" s="72">
        <f t="shared" si="19"/>
        <v>23.2660550458716</v>
      </c>
      <c r="M159" s="72">
        <f t="shared" si="20"/>
        <v>7869.5104587156</v>
      </c>
      <c r="N159" s="73">
        <f t="shared" si="21"/>
        <v>7412.8904587156</v>
      </c>
      <c r="O159" s="74">
        <f t="shared" si="22"/>
        <v>0.00165633257299426</v>
      </c>
      <c r="P159" s="75"/>
    </row>
    <row r="160" customHeight="1" outlineLevel="2" spans="1:16">
      <c r="A160" s="4"/>
      <c r="B160" s="51" t="s">
        <v>307</v>
      </c>
      <c r="C160" s="52" t="s">
        <v>308</v>
      </c>
      <c r="D160" s="53" t="s">
        <v>67</v>
      </c>
      <c r="E160" s="54">
        <v>31.78</v>
      </c>
      <c r="F160" s="54">
        <v>576.46</v>
      </c>
      <c r="G160" s="55">
        <v>65</v>
      </c>
      <c r="H160" s="55">
        <v>20</v>
      </c>
      <c r="I160" s="55">
        <v>428.06</v>
      </c>
      <c r="J160" s="70">
        <f t="shared" si="18"/>
        <v>513.06</v>
      </c>
      <c r="K160" s="71">
        <f t="shared" si="17"/>
        <v>16305.05</v>
      </c>
      <c r="L160" s="72">
        <f t="shared" si="19"/>
        <v>528.862385321101</v>
      </c>
      <c r="M160" s="72">
        <f t="shared" si="20"/>
        <v>16807.2466055046</v>
      </c>
      <c r="N160" s="73">
        <f t="shared" si="21"/>
        <v>502.196605504592</v>
      </c>
      <c r="O160" s="74">
        <f t="shared" si="22"/>
        <v>0.000112210560830077</v>
      </c>
      <c r="P160" s="75"/>
    </row>
    <row r="161" customHeight="1" outlineLevel="2" spans="1:16">
      <c r="A161" s="4"/>
      <c r="B161" s="51" t="s">
        <v>309</v>
      </c>
      <c r="C161" s="52" t="s">
        <v>310</v>
      </c>
      <c r="D161" s="53" t="s">
        <v>67</v>
      </c>
      <c r="E161" s="54">
        <v>51.8</v>
      </c>
      <c r="F161" s="54">
        <v>614.38</v>
      </c>
      <c r="G161" s="55">
        <v>95</v>
      </c>
      <c r="H161" s="55">
        <v>35</v>
      </c>
      <c r="I161" s="55">
        <v>463.25</v>
      </c>
      <c r="J161" s="70">
        <f t="shared" si="18"/>
        <v>593.25</v>
      </c>
      <c r="K161" s="71">
        <f t="shared" si="17"/>
        <v>30730.35</v>
      </c>
      <c r="L161" s="72">
        <f t="shared" si="19"/>
        <v>563.651376146789</v>
      </c>
      <c r="M161" s="72">
        <f t="shared" si="20"/>
        <v>29197.1412844037</v>
      </c>
      <c r="N161" s="73">
        <f t="shared" si="21"/>
        <v>-1533.20871559633</v>
      </c>
      <c r="O161" s="74">
        <f t="shared" si="22"/>
        <v>-0.000342579396118705</v>
      </c>
      <c r="P161" s="75"/>
    </row>
    <row r="162" customHeight="1" outlineLevel="2" spans="1:16">
      <c r="A162" s="4"/>
      <c r="B162" s="51" t="s">
        <v>311</v>
      </c>
      <c r="C162" s="52" t="s">
        <v>312</v>
      </c>
      <c r="D162" s="53" t="s">
        <v>67</v>
      </c>
      <c r="E162" s="54">
        <v>119.85</v>
      </c>
      <c r="F162" s="54">
        <v>417.8</v>
      </c>
      <c r="G162" s="55">
        <v>288.75</v>
      </c>
      <c r="H162" s="55"/>
      <c r="I162" s="55">
        <v>312.45</v>
      </c>
      <c r="J162" s="70">
        <f t="shared" si="18"/>
        <v>601.2</v>
      </c>
      <c r="K162" s="71">
        <f t="shared" si="17"/>
        <v>72053.82</v>
      </c>
      <c r="L162" s="72">
        <f t="shared" si="19"/>
        <v>383.302752293578</v>
      </c>
      <c r="M162" s="72">
        <f t="shared" si="20"/>
        <v>45938.8348623853</v>
      </c>
      <c r="N162" s="73">
        <f t="shared" si="21"/>
        <v>-26114.9851376147</v>
      </c>
      <c r="O162" s="74">
        <f t="shared" si="22"/>
        <v>-0.00583511934617025</v>
      </c>
      <c r="P162" s="75"/>
    </row>
    <row r="163" customHeight="1" outlineLevel="2" spans="1:16">
      <c r="A163" s="4"/>
      <c r="B163" s="51" t="s">
        <v>313</v>
      </c>
      <c r="C163" s="52" t="s">
        <v>314</v>
      </c>
      <c r="D163" s="53" t="s">
        <v>67</v>
      </c>
      <c r="E163" s="54">
        <v>39.62</v>
      </c>
      <c r="F163" s="54">
        <v>417.8</v>
      </c>
      <c r="G163" s="55">
        <v>288.75</v>
      </c>
      <c r="H163" s="55"/>
      <c r="I163" s="55">
        <v>312.45</v>
      </c>
      <c r="J163" s="70">
        <f t="shared" si="18"/>
        <v>601.2</v>
      </c>
      <c r="K163" s="71">
        <f t="shared" si="17"/>
        <v>23819.54</v>
      </c>
      <c r="L163" s="72">
        <f t="shared" si="19"/>
        <v>383.302752293578</v>
      </c>
      <c r="M163" s="72">
        <f t="shared" si="20"/>
        <v>15186.4550458716</v>
      </c>
      <c r="N163" s="73">
        <f t="shared" si="21"/>
        <v>-8633.08495412844</v>
      </c>
      <c r="O163" s="74">
        <f t="shared" si="22"/>
        <v>-0.00192897222676985</v>
      </c>
      <c r="P163" s="75"/>
    </row>
    <row r="164" customHeight="1" outlineLevel="2" spans="1:16">
      <c r="A164" s="4"/>
      <c r="B164" s="51" t="s">
        <v>315</v>
      </c>
      <c r="C164" s="52" t="s">
        <v>316</v>
      </c>
      <c r="D164" s="53" t="s">
        <v>67</v>
      </c>
      <c r="E164" s="54">
        <v>8.61</v>
      </c>
      <c r="F164" s="54">
        <v>586.92</v>
      </c>
      <c r="G164" s="55">
        <v>65</v>
      </c>
      <c r="H164" s="55">
        <v>20</v>
      </c>
      <c r="I164" s="55">
        <v>443.25</v>
      </c>
      <c r="J164" s="70">
        <f t="shared" si="18"/>
        <v>528.25</v>
      </c>
      <c r="K164" s="71">
        <f t="shared" si="17"/>
        <v>4548.23</v>
      </c>
      <c r="L164" s="72">
        <f t="shared" si="19"/>
        <v>538.45871559633</v>
      </c>
      <c r="M164" s="72">
        <f t="shared" si="20"/>
        <v>4636.1295412844</v>
      </c>
      <c r="N164" s="73">
        <f t="shared" si="21"/>
        <v>87.8995412844033</v>
      </c>
      <c r="O164" s="74">
        <f t="shared" si="22"/>
        <v>1.96402299739145e-5</v>
      </c>
      <c r="P164" s="75"/>
    </row>
    <row r="165" customHeight="1" outlineLevel="2" spans="1:16">
      <c r="A165" s="4"/>
      <c r="B165" s="51" t="s">
        <v>317</v>
      </c>
      <c r="C165" s="52" t="s">
        <v>318</v>
      </c>
      <c r="D165" s="53" t="s">
        <v>67</v>
      </c>
      <c r="E165" s="54">
        <v>20.69</v>
      </c>
      <c r="F165" s="54">
        <v>635.36</v>
      </c>
      <c r="G165" s="55">
        <v>65</v>
      </c>
      <c r="H165" s="55">
        <v>20</v>
      </c>
      <c r="I165" s="55">
        <v>443.25</v>
      </c>
      <c r="J165" s="70">
        <f t="shared" si="18"/>
        <v>528.25</v>
      </c>
      <c r="K165" s="71">
        <f t="shared" si="17"/>
        <v>10929.49</v>
      </c>
      <c r="L165" s="72">
        <f t="shared" si="19"/>
        <v>582.899082568807</v>
      </c>
      <c r="M165" s="72">
        <f t="shared" si="20"/>
        <v>12060.1820183486</v>
      </c>
      <c r="N165" s="73">
        <f t="shared" si="21"/>
        <v>1130.69201834863</v>
      </c>
      <c r="O165" s="74">
        <f t="shared" si="22"/>
        <v>0.000252641264624858</v>
      </c>
      <c r="P165" s="75"/>
    </row>
    <row r="166" customHeight="1" outlineLevel="2" spans="1:16">
      <c r="A166" s="4"/>
      <c r="B166" s="51" t="s">
        <v>319</v>
      </c>
      <c r="C166" s="52" t="s">
        <v>161</v>
      </c>
      <c r="D166" s="53" t="s">
        <v>144</v>
      </c>
      <c r="E166" s="54">
        <v>204.96</v>
      </c>
      <c r="F166" s="54">
        <v>57.98</v>
      </c>
      <c r="G166" s="55">
        <v>45</v>
      </c>
      <c r="H166" s="55"/>
      <c r="I166" s="55">
        <v>27</v>
      </c>
      <c r="J166" s="70">
        <f t="shared" si="18"/>
        <v>72</v>
      </c>
      <c r="K166" s="71">
        <f t="shared" si="17"/>
        <v>14757.12</v>
      </c>
      <c r="L166" s="72">
        <f t="shared" si="19"/>
        <v>53.1926605504587</v>
      </c>
      <c r="M166" s="72">
        <f t="shared" si="20"/>
        <v>10902.367706422</v>
      </c>
      <c r="N166" s="73">
        <f t="shared" si="21"/>
        <v>-3854.75229357798</v>
      </c>
      <c r="O166" s="74">
        <f t="shared" si="22"/>
        <v>-0.000861303943480074</v>
      </c>
      <c r="P166" s="75"/>
    </row>
    <row r="167" customHeight="1" outlineLevel="2" spans="1:16">
      <c r="A167" s="4"/>
      <c r="B167" s="51" t="s">
        <v>320</v>
      </c>
      <c r="C167" s="52" t="s">
        <v>143</v>
      </c>
      <c r="D167" s="53" t="s">
        <v>144</v>
      </c>
      <c r="E167" s="54">
        <v>557.92</v>
      </c>
      <c r="F167" s="54">
        <v>23.82</v>
      </c>
      <c r="G167" s="55">
        <v>12</v>
      </c>
      <c r="H167" s="55"/>
      <c r="I167" s="55">
        <v>3.5</v>
      </c>
      <c r="J167" s="70">
        <f t="shared" si="18"/>
        <v>15.5</v>
      </c>
      <c r="K167" s="71">
        <f t="shared" si="17"/>
        <v>8647.76</v>
      </c>
      <c r="L167" s="72">
        <f t="shared" si="19"/>
        <v>21.8532110091743</v>
      </c>
      <c r="M167" s="72">
        <f t="shared" si="20"/>
        <v>12192.3434862385</v>
      </c>
      <c r="N167" s="73">
        <f t="shared" si="21"/>
        <v>3544.58348623853</v>
      </c>
      <c r="O167" s="74">
        <f t="shared" si="22"/>
        <v>0.00079199997877369</v>
      </c>
      <c r="P167" s="75"/>
    </row>
    <row r="168" customHeight="1" outlineLevel="2" spans="1:16">
      <c r="A168" s="4"/>
      <c r="B168" s="51" t="s">
        <v>321</v>
      </c>
      <c r="C168" s="52" t="s">
        <v>322</v>
      </c>
      <c r="D168" s="53" t="s">
        <v>323</v>
      </c>
      <c r="E168" s="54">
        <v>7</v>
      </c>
      <c r="F168" s="54">
        <v>300</v>
      </c>
      <c r="G168" s="55">
        <v>100</v>
      </c>
      <c r="H168" s="55"/>
      <c r="I168" s="55">
        <v>275.48</v>
      </c>
      <c r="J168" s="70">
        <f t="shared" si="18"/>
        <v>375.48</v>
      </c>
      <c r="K168" s="71">
        <f t="shared" si="17"/>
        <v>2628.36</v>
      </c>
      <c r="L168" s="72">
        <f t="shared" si="19"/>
        <v>275.229357798165</v>
      </c>
      <c r="M168" s="72">
        <f t="shared" si="20"/>
        <v>1926.60550458716</v>
      </c>
      <c r="N168" s="73">
        <f t="shared" si="21"/>
        <v>-701.754495412844</v>
      </c>
      <c r="O168" s="74">
        <f t="shared" si="22"/>
        <v>-0.000156799676923708</v>
      </c>
      <c r="P168" s="75"/>
    </row>
    <row r="169" customHeight="1" outlineLevel="2" spans="1:16">
      <c r="A169" s="4"/>
      <c r="B169" s="51" t="s">
        <v>324</v>
      </c>
      <c r="C169" s="52" t="s">
        <v>167</v>
      </c>
      <c r="D169" s="53" t="s">
        <v>168</v>
      </c>
      <c r="E169" s="54">
        <v>1.365</v>
      </c>
      <c r="F169" s="54">
        <v>5938.67</v>
      </c>
      <c r="G169" s="55">
        <v>1025</v>
      </c>
      <c r="H169" s="55"/>
      <c r="I169" s="55">
        <v>4040</v>
      </c>
      <c r="J169" s="70">
        <f t="shared" si="18"/>
        <v>5065</v>
      </c>
      <c r="K169" s="71">
        <f t="shared" si="17"/>
        <v>6913.73</v>
      </c>
      <c r="L169" s="72">
        <f t="shared" si="19"/>
        <v>5448.32110091743</v>
      </c>
      <c r="M169" s="72">
        <f t="shared" si="20"/>
        <v>7436.95830275229</v>
      </c>
      <c r="N169" s="73">
        <f t="shared" si="21"/>
        <v>523.228302752294</v>
      </c>
      <c r="O169" s="74">
        <f t="shared" si="22"/>
        <v>0.000116909872847533</v>
      </c>
      <c r="P169" s="75"/>
    </row>
    <row r="170" customHeight="1" outlineLevel="2" spans="1:16">
      <c r="A170" s="4"/>
      <c r="B170" s="51" t="s">
        <v>325</v>
      </c>
      <c r="C170" s="52" t="s">
        <v>326</v>
      </c>
      <c r="D170" s="53" t="s">
        <v>81</v>
      </c>
      <c r="E170" s="54">
        <v>140</v>
      </c>
      <c r="F170" s="54">
        <v>39.9</v>
      </c>
      <c r="G170" s="55">
        <v>10</v>
      </c>
      <c r="H170" s="55"/>
      <c r="I170" s="55">
        <v>28.5</v>
      </c>
      <c r="J170" s="70">
        <f t="shared" si="18"/>
        <v>38.5</v>
      </c>
      <c r="K170" s="71">
        <f t="shared" si="17"/>
        <v>5390</v>
      </c>
      <c r="L170" s="72">
        <f t="shared" si="19"/>
        <v>36.605504587156</v>
      </c>
      <c r="M170" s="72">
        <f t="shared" si="20"/>
        <v>5124.77064220183</v>
      </c>
      <c r="N170" s="73">
        <f t="shared" si="21"/>
        <v>-265.229357798165</v>
      </c>
      <c r="O170" s="74">
        <f t="shared" si="22"/>
        <v>-5.92627163563359e-5</v>
      </c>
      <c r="P170" s="75"/>
    </row>
    <row r="171" customHeight="1" outlineLevel="2" spans="1:16">
      <c r="A171" s="4"/>
      <c r="B171" s="51" t="s">
        <v>327</v>
      </c>
      <c r="C171" s="52" t="s">
        <v>328</v>
      </c>
      <c r="D171" s="53" t="s">
        <v>95</v>
      </c>
      <c r="E171" s="54">
        <v>7</v>
      </c>
      <c r="F171" s="54">
        <v>232</v>
      </c>
      <c r="G171" s="55">
        <v>10</v>
      </c>
      <c r="H171" s="55"/>
      <c r="I171" s="55">
        <v>158</v>
      </c>
      <c r="J171" s="70">
        <f t="shared" si="18"/>
        <v>168</v>
      </c>
      <c r="K171" s="71">
        <f t="shared" si="17"/>
        <v>1176</v>
      </c>
      <c r="L171" s="72">
        <f t="shared" si="19"/>
        <v>212.844036697248</v>
      </c>
      <c r="M171" s="72">
        <f t="shared" si="20"/>
        <v>1489.90825688073</v>
      </c>
      <c r="N171" s="73">
        <f t="shared" si="21"/>
        <v>313.908256880734</v>
      </c>
      <c r="O171" s="74">
        <f t="shared" si="22"/>
        <v>7.01395054599927e-5</v>
      </c>
      <c r="P171" s="75"/>
    </row>
    <row r="172" customHeight="1" outlineLevel="2" spans="1:16">
      <c r="A172" s="4"/>
      <c r="B172" s="51" t="s">
        <v>329</v>
      </c>
      <c r="C172" s="52" t="s">
        <v>330</v>
      </c>
      <c r="D172" s="53"/>
      <c r="E172" s="54"/>
      <c r="F172" s="54"/>
      <c r="G172" s="55"/>
      <c r="H172" s="55"/>
      <c r="I172" s="55"/>
      <c r="J172" s="70">
        <f t="shared" si="18"/>
        <v>0</v>
      </c>
      <c r="K172" s="71">
        <f t="shared" si="17"/>
        <v>0</v>
      </c>
      <c r="L172" s="72">
        <f t="shared" si="19"/>
        <v>0</v>
      </c>
      <c r="M172" s="72">
        <f t="shared" si="20"/>
        <v>0</v>
      </c>
      <c r="N172" s="73">
        <f t="shared" si="21"/>
        <v>0</v>
      </c>
      <c r="O172" s="74">
        <f t="shared" si="22"/>
        <v>0</v>
      </c>
      <c r="P172" s="75"/>
    </row>
    <row r="173" customHeight="1" outlineLevel="2" spans="1:16">
      <c r="A173" s="4"/>
      <c r="B173" s="51" t="s">
        <v>331</v>
      </c>
      <c r="C173" s="52" t="s">
        <v>332</v>
      </c>
      <c r="D173" s="53" t="s">
        <v>244</v>
      </c>
      <c r="E173" s="54">
        <v>1</v>
      </c>
      <c r="F173" s="54"/>
      <c r="G173" s="55"/>
      <c r="H173" s="55"/>
      <c r="I173" s="55"/>
      <c r="J173" s="70">
        <f t="shared" si="18"/>
        <v>0</v>
      </c>
      <c r="K173" s="71">
        <f t="shared" si="17"/>
        <v>0</v>
      </c>
      <c r="L173" s="72">
        <f t="shared" si="19"/>
        <v>0</v>
      </c>
      <c r="M173" s="72">
        <f t="shared" si="20"/>
        <v>0</v>
      </c>
      <c r="N173" s="73">
        <f t="shared" si="21"/>
        <v>0</v>
      </c>
      <c r="O173" s="74">
        <f t="shared" si="22"/>
        <v>0</v>
      </c>
      <c r="P173" s="75"/>
    </row>
    <row r="174" customHeight="1" outlineLevel="2" spans="1:16">
      <c r="A174" s="4"/>
      <c r="B174" s="51" t="s">
        <v>333</v>
      </c>
      <c r="C174" s="52" t="s">
        <v>334</v>
      </c>
      <c r="D174" s="53" t="s">
        <v>144</v>
      </c>
      <c r="E174" s="54">
        <v>11.47</v>
      </c>
      <c r="F174" s="54">
        <v>3000</v>
      </c>
      <c r="G174" s="55">
        <v>410</v>
      </c>
      <c r="H174" s="55"/>
      <c r="I174" s="55">
        <v>2700</v>
      </c>
      <c r="J174" s="70">
        <f t="shared" si="18"/>
        <v>3110</v>
      </c>
      <c r="K174" s="71">
        <f t="shared" si="17"/>
        <v>35671.7</v>
      </c>
      <c r="L174" s="72">
        <f t="shared" si="19"/>
        <v>2752.29357798165</v>
      </c>
      <c r="M174" s="72">
        <f t="shared" si="20"/>
        <v>31568.8073394495</v>
      </c>
      <c r="N174" s="73">
        <f t="shared" si="21"/>
        <v>-4102.89266055046</v>
      </c>
      <c r="O174" s="74">
        <f t="shared" si="22"/>
        <v>-0.000916748304189334</v>
      </c>
      <c r="P174" s="75"/>
    </row>
    <row r="175" customHeight="1" outlineLevel="2" spans="1:16">
      <c r="A175" s="4"/>
      <c r="B175" s="51" t="s">
        <v>335</v>
      </c>
      <c r="C175" s="52" t="s">
        <v>336</v>
      </c>
      <c r="D175" s="53"/>
      <c r="E175" s="54"/>
      <c r="F175" s="54"/>
      <c r="G175" s="55"/>
      <c r="H175" s="55"/>
      <c r="I175" s="55"/>
      <c r="J175" s="70">
        <f t="shared" si="18"/>
        <v>0</v>
      </c>
      <c r="K175" s="71">
        <f t="shared" si="17"/>
        <v>0</v>
      </c>
      <c r="L175" s="72">
        <f t="shared" si="19"/>
        <v>0</v>
      </c>
      <c r="M175" s="72">
        <f t="shared" si="20"/>
        <v>0</v>
      </c>
      <c r="N175" s="73">
        <f t="shared" si="21"/>
        <v>0</v>
      </c>
      <c r="O175" s="74">
        <f t="shared" si="22"/>
        <v>0</v>
      </c>
      <c r="P175" s="75"/>
    </row>
    <row r="176" customHeight="1" outlineLevel="2" spans="1:16">
      <c r="A176" s="4"/>
      <c r="B176" s="51" t="s">
        <v>337</v>
      </c>
      <c r="C176" s="52" t="s">
        <v>338</v>
      </c>
      <c r="D176" s="53" t="s">
        <v>81</v>
      </c>
      <c r="E176" s="54">
        <v>2022</v>
      </c>
      <c r="F176" s="54"/>
      <c r="G176" s="55"/>
      <c r="H176" s="55"/>
      <c r="I176" s="55"/>
      <c r="J176" s="70">
        <f t="shared" si="18"/>
        <v>0</v>
      </c>
      <c r="K176" s="71">
        <f t="shared" si="17"/>
        <v>0</v>
      </c>
      <c r="L176" s="72">
        <f t="shared" si="19"/>
        <v>0</v>
      </c>
      <c r="M176" s="72">
        <f t="shared" si="20"/>
        <v>0</v>
      </c>
      <c r="N176" s="73">
        <f t="shared" si="21"/>
        <v>0</v>
      </c>
      <c r="O176" s="74">
        <f t="shared" si="22"/>
        <v>0</v>
      </c>
      <c r="P176" s="75"/>
    </row>
    <row r="177" customHeight="1" outlineLevel="2" spans="1:16">
      <c r="A177" s="4"/>
      <c r="B177" s="51" t="s">
        <v>339</v>
      </c>
      <c r="C177" s="52" t="s">
        <v>340</v>
      </c>
      <c r="D177" s="53" t="s">
        <v>67</v>
      </c>
      <c r="E177" s="54">
        <v>1892.98</v>
      </c>
      <c r="F177" s="54">
        <v>15.54</v>
      </c>
      <c r="G177" s="55">
        <v>2.25</v>
      </c>
      <c r="H177" s="55">
        <v>4.56</v>
      </c>
      <c r="I177" s="55"/>
      <c r="J177" s="70">
        <f t="shared" si="18"/>
        <v>6.81</v>
      </c>
      <c r="K177" s="71">
        <f t="shared" si="17"/>
        <v>12891.19</v>
      </c>
      <c r="L177" s="72">
        <f t="shared" si="19"/>
        <v>14.256880733945</v>
      </c>
      <c r="M177" s="72">
        <f t="shared" si="20"/>
        <v>26987.9900917431</v>
      </c>
      <c r="N177" s="73">
        <f t="shared" si="21"/>
        <v>14096.8000917431</v>
      </c>
      <c r="O177" s="74">
        <f t="shared" si="22"/>
        <v>0.00314978203131147</v>
      </c>
      <c r="P177" s="75"/>
    </row>
    <row r="178" customHeight="1" outlineLevel="2" spans="1:16">
      <c r="A178" s="4"/>
      <c r="B178" s="51" t="s">
        <v>341</v>
      </c>
      <c r="C178" s="52" t="s">
        <v>149</v>
      </c>
      <c r="D178" s="53" t="s">
        <v>67</v>
      </c>
      <c r="E178" s="54">
        <v>1852.33</v>
      </c>
      <c r="F178" s="54">
        <v>25.36</v>
      </c>
      <c r="G178" s="55">
        <v>0.3</v>
      </c>
      <c r="H178" s="55">
        <v>2</v>
      </c>
      <c r="I178" s="55"/>
      <c r="J178" s="70">
        <f t="shared" si="18"/>
        <v>2.3</v>
      </c>
      <c r="K178" s="71">
        <f t="shared" si="17"/>
        <v>4260.36</v>
      </c>
      <c r="L178" s="72">
        <f t="shared" si="19"/>
        <v>23.2660550458716</v>
      </c>
      <c r="M178" s="72">
        <f t="shared" si="20"/>
        <v>43096.4117431193</v>
      </c>
      <c r="N178" s="73">
        <f t="shared" si="21"/>
        <v>38836.0517431193</v>
      </c>
      <c r="O178" s="74">
        <f t="shared" si="22"/>
        <v>0.00867750816862394</v>
      </c>
      <c r="P178" s="75"/>
    </row>
    <row r="179" customHeight="1" outlineLevel="2" spans="1:16">
      <c r="A179" s="4"/>
      <c r="B179" s="51" t="s">
        <v>342</v>
      </c>
      <c r="C179" s="52" t="s">
        <v>343</v>
      </c>
      <c r="D179" s="53" t="s">
        <v>81</v>
      </c>
      <c r="E179" s="54">
        <v>3837</v>
      </c>
      <c r="F179" s="54"/>
      <c r="G179" s="55"/>
      <c r="H179" s="55"/>
      <c r="I179" s="55"/>
      <c r="J179" s="70">
        <f t="shared" si="18"/>
        <v>0</v>
      </c>
      <c r="K179" s="71">
        <f t="shared" si="17"/>
        <v>0</v>
      </c>
      <c r="L179" s="72">
        <f t="shared" si="19"/>
        <v>0</v>
      </c>
      <c r="M179" s="72">
        <f t="shared" si="20"/>
        <v>0</v>
      </c>
      <c r="N179" s="73">
        <f t="shared" si="21"/>
        <v>0</v>
      </c>
      <c r="O179" s="74">
        <f t="shared" si="22"/>
        <v>0</v>
      </c>
      <c r="P179" s="75"/>
    </row>
    <row r="180" customHeight="1" outlineLevel="2" spans="1:16">
      <c r="A180" s="4"/>
      <c r="B180" s="51" t="s">
        <v>344</v>
      </c>
      <c r="C180" s="52" t="s">
        <v>340</v>
      </c>
      <c r="D180" s="53" t="s">
        <v>67</v>
      </c>
      <c r="E180" s="54">
        <v>3971.3</v>
      </c>
      <c r="F180" s="54">
        <v>15.54</v>
      </c>
      <c r="G180" s="55">
        <v>2.25</v>
      </c>
      <c r="H180" s="55">
        <v>4.56</v>
      </c>
      <c r="I180" s="55"/>
      <c r="J180" s="70">
        <f t="shared" si="18"/>
        <v>6.81</v>
      </c>
      <c r="K180" s="71">
        <f t="shared" si="17"/>
        <v>27044.55</v>
      </c>
      <c r="L180" s="72">
        <f t="shared" si="19"/>
        <v>14.256880733945</v>
      </c>
      <c r="M180" s="72">
        <f t="shared" si="20"/>
        <v>56618.3504587156</v>
      </c>
      <c r="N180" s="73">
        <f t="shared" si="21"/>
        <v>29573.8004587156</v>
      </c>
      <c r="O180" s="74">
        <f t="shared" si="22"/>
        <v>0.00660795532860074</v>
      </c>
      <c r="P180" s="75"/>
    </row>
    <row r="181" customHeight="1" outlineLevel="2" spans="1:16">
      <c r="A181" s="4"/>
      <c r="B181" s="51" t="s">
        <v>345</v>
      </c>
      <c r="C181" s="52" t="s">
        <v>149</v>
      </c>
      <c r="D181" s="53" t="s">
        <v>67</v>
      </c>
      <c r="E181" s="54">
        <v>3850.74</v>
      </c>
      <c r="F181" s="54">
        <v>25.36</v>
      </c>
      <c r="G181" s="55">
        <v>0.3</v>
      </c>
      <c r="H181" s="55">
        <v>2</v>
      </c>
      <c r="I181" s="55"/>
      <c r="J181" s="70">
        <f t="shared" si="18"/>
        <v>2.3</v>
      </c>
      <c r="K181" s="71">
        <f t="shared" si="17"/>
        <v>8856.7</v>
      </c>
      <c r="L181" s="72">
        <f t="shared" si="19"/>
        <v>23.2660550458716</v>
      </c>
      <c r="M181" s="72">
        <f t="shared" si="20"/>
        <v>89591.5288073394</v>
      </c>
      <c r="N181" s="73">
        <f t="shared" si="21"/>
        <v>80734.8288073395</v>
      </c>
      <c r="O181" s="74">
        <f t="shared" si="22"/>
        <v>0.0180393501662348</v>
      </c>
      <c r="P181" s="75"/>
    </row>
    <row r="182" customHeight="1" outlineLevel="2" spans="1:16">
      <c r="A182" s="4"/>
      <c r="B182" s="51" t="s">
        <v>346</v>
      </c>
      <c r="C182" s="52" t="s">
        <v>347</v>
      </c>
      <c r="D182" s="53"/>
      <c r="E182" s="54"/>
      <c r="F182" s="54"/>
      <c r="G182" s="55"/>
      <c r="H182" s="55"/>
      <c r="I182" s="55"/>
      <c r="J182" s="70">
        <f t="shared" si="18"/>
        <v>0</v>
      </c>
      <c r="K182" s="71">
        <f t="shared" si="17"/>
        <v>0</v>
      </c>
      <c r="L182" s="72">
        <f t="shared" si="19"/>
        <v>0</v>
      </c>
      <c r="M182" s="72">
        <f t="shared" si="20"/>
        <v>0</v>
      </c>
      <c r="N182" s="73">
        <f t="shared" si="21"/>
        <v>0</v>
      </c>
      <c r="O182" s="74">
        <f t="shared" si="22"/>
        <v>0</v>
      </c>
      <c r="P182" s="75"/>
    </row>
    <row r="183" customHeight="1" outlineLevel="2" spans="1:16">
      <c r="A183" s="4"/>
      <c r="B183" s="51" t="s">
        <v>348</v>
      </c>
      <c r="C183" s="52" t="s">
        <v>349</v>
      </c>
      <c r="D183" s="53" t="s">
        <v>95</v>
      </c>
      <c r="E183" s="54">
        <v>9</v>
      </c>
      <c r="F183" s="54"/>
      <c r="G183" s="55"/>
      <c r="H183" s="55"/>
      <c r="I183" s="55"/>
      <c r="J183" s="70">
        <f t="shared" si="18"/>
        <v>0</v>
      </c>
      <c r="K183" s="71">
        <f t="shared" si="17"/>
        <v>0</v>
      </c>
      <c r="L183" s="72">
        <f t="shared" si="19"/>
        <v>0</v>
      </c>
      <c r="M183" s="72">
        <f t="shared" si="20"/>
        <v>0</v>
      </c>
      <c r="N183" s="73">
        <f t="shared" si="21"/>
        <v>0</v>
      </c>
      <c r="O183" s="74">
        <f t="shared" si="22"/>
        <v>0</v>
      </c>
      <c r="P183" s="75"/>
    </row>
    <row r="184" customHeight="1" outlineLevel="2" spans="1:16">
      <c r="A184" s="4"/>
      <c r="B184" s="51" t="s">
        <v>350</v>
      </c>
      <c r="C184" s="52" t="s">
        <v>137</v>
      </c>
      <c r="D184" s="53" t="s">
        <v>81</v>
      </c>
      <c r="E184" s="54">
        <v>33.36</v>
      </c>
      <c r="F184" s="54">
        <v>2.55</v>
      </c>
      <c r="G184" s="55">
        <v>0.3</v>
      </c>
      <c r="H184" s="55">
        <v>1.05</v>
      </c>
      <c r="I184" s="55"/>
      <c r="J184" s="70">
        <f t="shared" si="18"/>
        <v>1.35</v>
      </c>
      <c r="K184" s="71">
        <f t="shared" si="17"/>
        <v>45.04</v>
      </c>
      <c r="L184" s="72">
        <f t="shared" si="19"/>
        <v>2.3394495412844</v>
      </c>
      <c r="M184" s="72">
        <f t="shared" si="20"/>
        <v>78.0440366972477</v>
      </c>
      <c r="N184" s="73">
        <f t="shared" si="21"/>
        <v>33.0040366972477</v>
      </c>
      <c r="O184" s="74">
        <f t="shared" si="22"/>
        <v>7.37440561497533e-6</v>
      </c>
      <c r="P184" s="75"/>
    </row>
    <row r="185" customHeight="1" outlineLevel="2" spans="1:16">
      <c r="A185" s="4"/>
      <c r="B185" s="51" t="s">
        <v>351</v>
      </c>
      <c r="C185" s="52" t="s">
        <v>149</v>
      </c>
      <c r="D185" s="53" t="s">
        <v>81</v>
      </c>
      <c r="E185" s="54">
        <v>17.39</v>
      </c>
      <c r="F185" s="54">
        <v>25.36</v>
      </c>
      <c r="G185" s="55">
        <v>0.3</v>
      </c>
      <c r="H185" s="55">
        <v>2</v>
      </c>
      <c r="I185" s="55"/>
      <c r="J185" s="70">
        <f t="shared" si="18"/>
        <v>2.3</v>
      </c>
      <c r="K185" s="71">
        <f t="shared" si="17"/>
        <v>40</v>
      </c>
      <c r="L185" s="72">
        <f t="shared" si="19"/>
        <v>23.2660550458716</v>
      </c>
      <c r="M185" s="72">
        <f t="shared" si="20"/>
        <v>404.596697247706</v>
      </c>
      <c r="N185" s="73">
        <f t="shared" si="21"/>
        <v>364.596697247706</v>
      </c>
      <c r="O185" s="74">
        <f t="shared" si="22"/>
        <v>8.14653054730473e-5</v>
      </c>
      <c r="P185" s="75"/>
    </row>
    <row r="186" customHeight="1" outlineLevel="2" spans="1:16">
      <c r="A186" s="4"/>
      <c r="B186" s="51" t="s">
        <v>352</v>
      </c>
      <c r="C186" s="52" t="s">
        <v>353</v>
      </c>
      <c r="D186" s="53" t="s">
        <v>67</v>
      </c>
      <c r="E186" s="54">
        <v>1.38</v>
      </c>
      <c r="F186" s="54">
        <v>577.08</v>
      </c>
      <c r="G186" s="55">
        <v>65</v>
      </c>
      <c r="H186" s="55">
        <v>20</v>
      </c>
      <c r="I186" s="55">
        <v>443.25</v>
      </c>
      <c r="J186" s="70">
        <f t="shared" si="18"/>
        <v>528.25</v>
      </c>
      <c r="K186" s="71">
        <f t="shared" si="17"/>
        <v>728.99</v>
      </c>
      <c r="L186" s="72">
        <f t="shared" si="19"/>
        <v>529.431192660551</v>
      </c>
      <c r="M186" s="72">
        <f t="shared" si="20"/>
        <v>730.61504587156</v>
      </c>
      <c r="N186" s="73">
        <f t="shared" si="21"/>
        <v>1.62504587155968</v>
      </c>
      <c r="O186" s="74">
        <f t="shared" si="22"/>
        <v>3.6309944476645e-7</v>
      </c>
      <c r="P186" s="75"/>
    </row>
    <row r="187" customHeight="1" outlineLevel="2" spans="1:16">
      <c r="A187" s="4"/>
      <c r="B187" s="51" t="s">
        <v>354</v>
      </c>
      <c r="C187" s="52" t="s">
        <v>141</v>
      </c>
      <c r="D187" s="53" t="s">
        <v>67</v>
      </c>
      <c r="E187" s="54">
        <v>3.87</v>
      </c>
      <c r="F187" s="54">
        <v>417.8</v>
      </c>
      <c r="G187" s="55">
        <v>288.75</v>
      </c>
      <c r="H187" s="55"/>
      <c r="I187" s="55">
        <v>312.45</v>
      </c>
      <c r="J187" s="70">
        <f t="shared" si="18"/>
        <v>601.2</v>
      </c>
      <c r="K187" s="71">
        <f t="shared" si="17"/>
        <v>2326.64</v>
      </c>
      <c r="L187" s="72">
        <f t="shared" si="19"/>
        <v>383.302752293578</v>
      </c>
      <c r="M187" s="72">
        <f t="shared" si="20"/>
        <v>1483.38165137615</v>
      </c>
      <c r="N187" s="73">
        <f t="shared" si="21"/>
        <v>-843.258348623853</v>
      </c>
      <c r="O187" s="74">
        <f t="shared" si="22"/>
        <v>-0.000188417227807929</v>
      </c>
      <c r="P187" s="75"/>
    </row>
    <row r="188" customHeight="1" outlineLevel="2" spans="1:16">
      <c r="A188" s="4"/>
      <c r="B188" s="51" t="s">
        <v>355</v>
      </c>
      <c r="C188" s="52" t="s">
        <v>292</v>
      </c>
      <c r="D188" s="53" t="s">
        <v>67</v>
      </c>
      <c r="E188" s="54">
        <v>1.52</v>
      </c>
      <c r="F188" s="54">
        <v>803.68</v>
      </c>
      <c r="G188" s="55">
        <v>120</v>
      </c>
      <c r="H188" s="55">
        <v>35</v>
      </c>
      <c r="I188" s="55">
        <v>483.25</v>
      </c>
      <c r="J188" s="70">
        <f t="shared" si="18"/>
        <v>638.25</v>
      </c>
      <c r="K188" s="71">
        <f t="shared" si="17"/>
        <v>970.14</v>
      </c>
      <c r="L188" s="72">
        <f t="shared" si="19"/>
        <v>737.321100917431</v>
      </c>
      <c r="M188" s="72">
        <f t="shared" si="20"/>
        <v>1120.7280733945</v>
      </c>
      <c r="N188" s="73">
        <f t="shared" si="21"/>
        <v>150.588073394495</v>
      </c>
      <c r="O188" s="74">
        <f t="shared" si="22"/>
        <v>3.36473245432215e-5</v>
      </c>
      <c r="P188" s="75"/>
    </row>
    <row r="189" customHeight="1" outlineLevel="2" spans="1:16">
      <c r="A189" s="4"/>
      <c r="B189" s="51" t="s">
        <v>356</v>
      </c>
      <c r="C189" s="52" t="s">
        <v>167</v>
      </c>
      <c r="D189" s="53" t="s">
        <v>168</v>
      </c>
      <c r="E189" s="54">
        <v>0.25</v>
      </c>
      <c r="F189" s="54">
        <v>5938.67</v>
      </c>
      <c r="G189" s="55">
        <v>1025</v>
      </c>
      <c r="H189" s="55"/>
      <c r="I189" s="55">
        <v>4040</v>
      </c>
      <c r="J189" s="70">
        <f t="shared" si="18"/>
        <v>5065</v>
      </c>
      <c r="K189" s="71">
        <f t="shared" si="17"/>
        <v>1266.25</v>
      </c>
      <c r="L189" s="72">
        <f t="shared" si="19"/>
        <v>5448.32110091743</v>
      </c>
      <c r="M189" s="72">
        <f t="shared" si="20"/>
        <v>1362.08027522936</v>
      </c>
      <c r="N189" s="73">
        <f t="shared" si="21"/>
        <v>95.8302752293578</v>
      </c>
      <c r="O189" s="74">
        <f t="shared" si="22"/>
        <v>2.14122692390213e-5</v>
      </c>
      <c r="P189" s="75"/>
    </row>
    <row r="190" customHeight="1" outlineLevel="2" spans="1:16">
      <c r="A190" s="4"/>
      <c r="B190" s="51" t="s">
        <v>357</v>
      </c>
      <c r="C190" s="52" t="s">
        <v>161</v>
      </c>
      <c r="D190" s="53" t="s">
        <v>144</v>
      </c>
      <c r="E190" s="54">
        <v>6.7</v>
      </c>
      <c r="F190" s="54">
        <v>57.98</v>
      </c>
      <c r="G190" s="55">
        <v>45</v>
      </c>
      <c r="H190" s="55"/>
      <c r="I190" s="55">
        <v>27</v>
      </c>
      <c r="J190" s="70">
        <f t="shared" si="18"/>
        <v>72</v>
      </c>
      <c r="K190" s="71">
        <f t="shared" ref="K190:K253" si="23">ROUND(J190*E190,2)</f>
        <v>482.4</v>
      </c>
      <c r="L190" s="72">
        <f t="shared" si="19"/>
        <v>53.1926605504587</v>
      </c>
      <c r="M190" s="72">
        <f t="shared" si="20"/>
        <v>356.390825688073</v>
      </c>
      <c r="N190" s="73">
        <f t="shared" si="21"/>
        <v>-126.009174311927</v>
      </c>
      <c r="O190" s="74">
        <f t="shared" si="22"/>
        <v>-2.81554275044716e-5</v>
      </c>
      <c r="P190" s="75"/>
    </row>
    <row r="191" customHeight="1" outlineLevel="2" spans="1:16">
      <c r="A191" s="4"/>
      <c r="B191" s="51" t="s">
        <v>358</v>
      </c>
      <c r="C191" s="52" t="s">
        <v>359</v>
      </c>
      <c r="D191" s="53" t="s">
        <v>95</v>
      </c>
      <c r="E191" s="54">
        <v>18</v>
      </c>
      <c r="F191" s="54"/>
      <c r="G191" s="55"/>
      <c r="H191" s="55"/>
      <c r="I191" s="55"/>
      <c r="J191" s="70">
        <f t="shared" si="18"/>
        <v>0</v>
      </c>
      <c r="K191" s="71">
        <f t="shared" si="23"/>
        <v>0</v>
      </c>
      <c r="L191" s="72">
        <f t="shared" si="19"/>
        <v>0</v>
      </c>
      <c r="M191" s="72">
        <f t="shared" si="20"/>
        <v>0</v>
      </c>
      <c r="N191" s="73">
        <f t="shared" si="21"/>
        <v>0</v>
      </c>
      <c r="O191" s="74">
        <f t="shared" si="22"/>
        <v>0</v>
      </c>
      <c r="P191" s="75"/>
    </row>
    <row r="192" customHeight="1" outlineLevel="2" spans="1:16">
      <c r="A192" s="4"/>
      <c r="B192" s="51" t="s">
        <v>360</v>
      </c>
      <c r="C192" s="52" t="s">
        <v>137</v>
      </c>
      <c r="D192" s="53" t="s">
        <v>81</v>
      </c>
      <c r="E192" s="54">
        <v>66.73</v>
      </c>
      <c r="F192" s="54">
        <v>2.55</v>
      </c>
      <c r="G192" s="55">
        <v>0.3</v>
      </c>
      <c r="H192" s="55">
        <v>1.05</v>
      </c>
      <c r="I192" s="55"/>
      <c r="J192" s="70">
        <f t="shared" si="18"/>
        <v>1.35</v>
      </c>
      <c r="K192" s="71">
        <f t="shared" si="23"/>
        <v>90.09</v>
      </c>
      <c r="L192" s="72">
        <f t="shared" si="19"/>
        <v>2.3394495412844</v>
      </c>
      <c r="M192" s="72">
        <f t="shared" si="20"/>
        <v>156.111467889908</v>
      </c>
      <c r="N192" s="73">
        <f t="shared" si="21"/>
        <v>66.0214678899083</v>
      </c>
      <c r="O192" s="74">
        <f t="shared" si="22"/>
        <v>1.47518040893723e-5</v>
      </c>
      <c r="P192" s="75"/>
    </row>
    <row r="193" customHeight="1" outlineLevel="2" spans="1:16">
      <c r="A193" s="4"/>
      <c r="B193" s="51" t="s">
        <v>361</v>
      </c>
      <c r="C193" s="52" t="s">
        <v>149</v>
      </c>
      <c r="D193" s="53" t="s">
        <v>81</v>
      </c>
      <c r="E193" s="54">
        <v>34.78</v>
      </c>
      <c r="F193" s="54">
        <v>25.36</v>
      </c>
      <c r="G193" s="55">
        <v>0.3</v>
      </c>
      <c r="H193" s="55">
        <v>2</v>
      </c>
      <c r="I193" s="55"/>
      <c r="J193" s="70">
        <f t="shared" si="18"/>
        <v>2.3</v>
      </c>
      <c r="K193" s="71">
        <f t="shared" si="23"/>
        <v>79.99</v>
      </c>
      <c r="L193" s="72">
        <f t="shared" si="19"/>
        <v>23.2660550458716</v>
      </c>
      <c r="M193" s="72">
        <f t="shared" si="20"/>
        <v>809.193394495413</v>
      </c>
      <c r="N193" s="73">
        <f t="shared" si="21"/>
        <v>729.203394495413</v>
      </c>
      <c r="O193" s="74">
        <f t="shared" si="22"/>
        <v>0.000162932845341142</v>
      </c>
      <c r="P193" s="75"/>
    </row>
    <row r="194" customHeight="1" outlineLevel="2" spans="1:16">
      <c r="A194" s="4"/>
      <c r="B194" s="51" t="s">
        <v>362</v>
      </c>
      <c r="C194" s="52" t="s">
        <v>353</v>
      </c>
      <c r="D194" s="53" t="s">
        <v>67</v>
      </c>
      <c r="E194" s="54">
        <v>2.56</v>
      </c>
      <c r="F194" s="54">
        <v>577.08</v>
      </c>
      <c r="G194" s="55">
        <v>65</v>
      </c>
      <c r="H194" s="55">
        <v>20</v>
      </c>
      <c r="I194" s="55">
        <v>443.25</v>
      </c>
      <c r="J194" s="70">
        <f t="shared" si="18"/>
        <v>528.25</v>
      </c>
      <c r="K194" s="71">
        <f t="shared" si="23"/>
        <v>1352.32</v>
      </c>
      <c r="L194" s="72">
        <f t="shared" si="19"/>
        <v>529.431192660551</v>
      </c>
      <c r="M194" s="72">
        <f t="shared" si="20"/>
        <v>1355.34385321101</v>
      </c>
      <c r="N194" s="73">
        <f t="shared" si="21"/>
        <v>3.02385321100951</v>
      </c>
      <c r="O194" s="74">
        <f t="shared" si="22"/>
        <v>6.75648263958854e-7</v>
      </c>
      <c r="P194" s="75"/>
    </row>
    <row r="195" customHeight="1" outlineLevel="2" spans="1:16">
      <c r="A195" s="4"/>
      <c r="B195" s="51" t="s">
        <v>363</v>
      </c>
      <c r="C195" s="52" t="s">
        <v>161</v>
      </c>
      <c r="D195" s="53" t="s">
        <v>144</v>
      </c>
      <c r="E195" s="54">
        <v>9.33</v>
      </c>
      <c r="F195" s="54">
        <v>57.98</v>
      </c>
      <c r="G195" s="55">
        <v>45</v>
      </c>
      <c r="H195" s="55"/>
      <c r="I195" s="55">
        <v>27</v>
      </c>
      <c r="J195" s="70">
        <f t="shared" si="18"/>
        <v>72</v>
      </c>
      <c r="K195" s="71">
        <f t="shared" si="23"/>
        <v>671.76</v>
      </c>
      <c r="L195" s="72">
        <f t="shared" si="19"/>
        <v>53.1926605504587</v>
      </c>
      <c r="M195" s="72">
        <f t="shared" si="20"/>
        <v>496.28752293578</v>
      </c>
      <c r="N195" s="73">
        <f t="shared" si="21"/>
        <v>-175.47247706422</v>
      </c>
      <c r="O195" s="74">
        <f t="shared" si="22"/>
        <v>-3.92074833756298e-5</v>
      </c>
      <c r="P195" s="75"/>
    </row>
    <row r="196" customHeight="1" outlineLevel="2" spans="1:16">
      <c r="A196" s="4"/>
      <c r="B196" s="51" t="s">
        <v>364</v>
      </c>
      <c r="C196" s="52" t="s">
        <v>365</v>
      </c>
      <c r="D196" s="53" t="s">
        <v>95</v>
      </c>
      <c r="E196" s="54">
        <v>18</v>
      </c>
      <c r="F196" s="54">
        <v>280</v>
      </c>
      <c r="G196" s="55">
        <v>20</v>
      </c>
      <c r="H196" s="55">
        <v>100</v>
      </c>
      <c r="I196" s="55"/>
      <c r="J196" s="70">
        <f t="shared" si="18"/>
        <v>120</v>
      </c>
      <c r="K196" s="71">
        <f t="shared" si="23"/>
        <v>2160</v>
      </c>
      <c r="L196" s="72">
        <f t="shared" si="19"/>
        <v>256.880733944954</v>
      </c>
      <c r="M196" s="72">
        <f t="shared" si="20"/>
        <v>4623.85321100917</v>
      </c>
      <c r="N196" s="73">
        <f t="shared" si="21"/>
        <v>2463.85321100917</v>
      </c>
      <c r="O196" s="74">
        <f t="shared" si="22"/>
        <v>0.000550522141288743</v>
      </c>
      <c r="P196" s="75"/>
    </row>
    <row r="197" customHeight="1" outlineLevel="2" spans="1:16">
      <c r="A197" s="4"/>
      <c r="B197" s="51" t="s">
        <v>366</v>
      </c>
      <c r="C197" s="52" t="s">
        <v>367</v>
      </c>
      <c r="D197" s="53" t="s">
        <v>95</v>
      </c>
      <c r="E197" s="54">
        <v>18</v>
      </c>
      <c r="F197" s="54">
        <v>85</v>
      </c>
      <c r="G197" s="55">
        <v>20</v>
      </c>
      <c r="H197" s="55"/>
      <c r="I197" s="55">
        <v>65</v>
      </c>
      <c r="J197" s="70">
        <f t="shared" si="18"/>
        <v>85</v>
      </c>
      <c r="K197" s="71">
        <f t="shared" si="23"/>
        <v>1530</v>
      </c>
      <c r="L197" s="72">
        <f t="shared" si="19"/>
        <v>77.9816513761468</v>
      </c>
      <c r="M197" s="72">
        <f t="shared" si="20"/>
        <v>1403.66972477064</v>
      </c>
      <c r="N197" s="73">
        <f t="shared" si="21"/>
        <v>-126.330275229358</v>
      </c>
      <c r="O197" s="74">
        <f t="shared" si="22"/>
        <v>-2.82271741344429e-5</v>
      </c>
      <c r="P197" s="75"/>
    </row>
    <row r="198" customHeight="1" outlineLevel="2" spans="1:16">
      <c r="A198" s="4"/>
      <c r="B198" s="51" t="s">
        <v>368</v>
      </c>
      <c r="C198" s="52" t="s">
        <v>369</v>
      </c>
      <c r="D198" s="53" t="s">
        <v>95</v>
      </c>
      <c r="E198" s="54">
        <v>41</v>
      </c>
      <c r="F198" s="54"/>
      <c r="G198" s="55"/>
      <c r="H198" s="55"/>
      <c r="I198" s="55"/>
      <c r="J198" s="70">
        <f t="shared" si="18"/>
        <v>0</v>
      </c>
      <c r="K198" s="71">
        <f t="shared" si="23"/>
        <v>0</v>
      </c>
      <c r="L198" s="72">
        <f t="shared" si="19"/>
        <v>0</v>
      </c>
      <c r="M198" s="72">
        <f t="shared" si="20"/>
        <v>0</v>
      </c>
      <c r="N198" s="73">
        <f t="shared" si="21"/>
        <v>0</v>
      </c>
      <c r="O198" s="74">
        <f t="shared" si="22"/>
        <v>0</v>
      </c>
      <c r="P198" s="75"/>
    </row>
    <row r="199" customHeight="1" outlineLevel="2" spans="1:16">
      <c r="A199" s="4"/>
      <c r="B199" s="51" t="s">
        <v>370</v>
      </c>
      <c r="C199" s="52" t="s">
        <v>371</v>
      </c>
      <c r="D199" s="53" t="s">
        <v>67</v>
      </c>
      <c r="E199" s="54">
        <v>7.22</v>
      </c>
      <c r="F199" s="54">
        <v>577.08</v>
      </c>
      <c r="G199" s="55">
        <v>150</v>
      </c>
      <c r="H199" s="55">
        <v>35</v>
      </c>
      <c r="I199" s="55">
        <v>407.77</v>
      </c>
      <c r="J199" s="70">
        <f t="shared" si="18"/>
        <v>592.77</v>
      </c>
      <c r="K199" s="71">
        <f t="shared" si="23"/>
        <v>4279.8</v>
      </c>
      <c r="L199" s="72">
        <f t="shared" si="19"/>
        <v>529.431192660551</v>
      </c>
      <c r="M199" s="72">
        <f t="shared" si="20"/>
        <v>3822.49321100917</v>
      </c>
      <c r="N199" s="73">
        <f t="shared" si="21"/>
        <v>-457.306788990825</v>
      </c>
      <c r="O199" s="74">
        <f t="shared" si="22"/>
        <v>-0.000102180402459118</v>
      </c>
      <c r="P199" s="75"/>
    </row>
    <row r="200" customHeight="1" outlineLevel="2" spans="1:16">
      <c r="A200" s="4"/>
      <c r="B200" s="51" t="s">
        <v>372</v>
      </c>
      <c r="C200" s="52" t="s">
        <v>373</v>
      </c>
      <c r="D200" s="53" t="s">
        <v>90</v>
      </c>
      <c r="E200" s="54">
        <v>17</v>
      </c>
      <c r="F200" s="54"/>
      <c r="G200" s="55"/>
      <c r="H200" s="55"/>
      <c r="I200" s="55"/>
      <c r="J200" s="70">
        <f t="shared" si="18"/>
        <v>0</v>
      </c>
      <c r="K200" s="71">
        <f t="shared" si="23"/>
        <v>0</v>
      </c>
      <c r="L200" s="72">
        <f t="shared" si="19"/>
        <v>0</v>
      </c>
      <c r="M200" s="72">
        <f t="shared" si="20"/>
        <v>0</v>
      </c>
      <c r="N200" s="73">
        <f t="shared" si="21"/>
        <v>0</v>
      </c>
      <c r="O200" s="74">
        <f t="shared" si="22"/>
        <v>0</v>
      </c>
      <c r="P200" s="75"/>
    </row>
    <row r="201" customHeight="1" outlineLevel="2" spans="1:16">
      <c r="A201" s="4"/>
      <c r="B201" s="51" t="s">
        <v>374</v>
      </c>
      <c r="C201" s="52" t="s">
        <v>375</v>
      </c>
      <c r="D201" s="53" t="s">
        <v>81</v>
      </c>
      <c r="E201" s="54">
        <v>20.4</v>
      </c>
      <c r="F201" s="54">
        <v>50.61</v>
      </c>
      <c r="G201" s="55">
        <v>65</v>
      </c>
      <c r="H201" s="55"/>
      <c r="I201" s="55"/>
      <c r="J201" s="70">
        <f t="shared" si="18"/>
        <v>65</v>
      </c>
      <c r="K201" s="71">
        <f t="shared" si="23"/>
        <v>1326</v>
      </c>
      <c r="L201" s="72">
        <f t="shared" si="19"/>
        <v>46.4311926605505</v>
      </c>
      <c r="M201" s="72">
        <f t="shared" si="20"/>
        <v>947.196330275229</v>
      </c>
      <c r="N201" s="73">
        <f t="shared" si="21"/>
        <v>-378.803669724771</v>
      </c>
      <c r="O201" s="74">
        <f t="shared" si="22"/>
        <v>-8.46397043675741e-5</v>
      </c>
      <c r="P201" s="75"/>
    </row>
    <row r="202" customHeight="1" outlineLevel="2" spans="1:16">
      <c r="A202" s="4"/>
      <c r="B202" s="51" t="s">
        <v>376</v>
      </c>
      <c r="C202" s="52" t="s">
        <v>377</v>
      </c>
      <c r="D202" s="53" t="s">
        <v>81</v>
      </c>
      <c r="E202" s="54">
        <v>68</v>
      </c>
      <c r="F202" s="54">
        <v>200</v>
      </c>
      <c r="G202" s="55">
        <v>20</v>
      </c>
      <c r="H202" s="55"/>
      <c r="I202" s="55">
        <v>200</v>
      </c>
      <c r="J202" s="70">
        <f t="shared" si="18"/>
        <v>220</v>
      </c>
      <c r="K202" s="71">
        <f t="shared" si="23"/>
        <v>14960</v>
      </c>
      <c r="L202" s="72">
        <f t="shared" si="19"/>
        <v>183.48623853211</v>
      </c>
      <c r="M202" s="72">
        <f t="shared" si="20"/>
        <v>12477.0642201835</v>
      </c>
      <c r="N202" s="73">
        <f t="shared" si="21"/>
        <v>-2482.93577981651</v>
      </c>
      <c r="O202" s="74">
        <f t="shared" si="22"/>
        <v>-0.000554785941012755</v>
      </c>
      <c r="P202" s="75"/>
    </row>
    <row r="203" customHeight="1" outlineLevel="2" spans="1:16">
      <c r="A203" s="4"/>
      <c r="B203" s="51" t="s">
        <v>378</v>
      </c>
      <c r="C203" s="52" t="s">
        <v>379</v>
      </c>
      <c r="D203" s="53" t="s">
        <v>144</v>
      </c>
      <c r="E203" s="54">
        <v>102</v>
      </c>
      <c r="F203" s="54">
        <v>30.65</v>
      </c>
      <c r="G203" s="55">
        <v>3.5</v>
      </c>
      <c r="H203" s="55">
        <v>4.35</v>
      </c>
      <c r="I203" s="55">
        <v>13.52</v>
      </c>
      <c r="J203" s="70">
        <f t="shared" si="18"/>
        <v>21.37</v>
      </c>
      <c r="K203" s="71">
        <f t="shared" si="23"/>
        <v>2179.74</v>
      </c>
      <c r="L203" s="72">
        <f t="shared" si="19"/>
        <v>28.1192660550459</v>
      </c>
      <c r="M203" s="72">
        <f t="shared" si="20"/>
        <v>2868.16513761468</v>
      </c>
      <c r="N203" s="73">
        <f t="shared" si="21"/>
        <v>688.425137614679</v>
      </c>
      <c r="O203" s="74">
        <f t="shared" si="22"/>
        <v>0.000153821371818412</v>
      </c>
      <c r="P203" s="75"/>
    </row>
    <row r="204" customHeight="1" outlineLevel="2" spans="1:16">
      <c r="A204" s="4"/>
      <c r="B204" s="51" t="s">
        <v>380</v>
      </c>
      <c r="C204" s="52" t="s">
        <v>381</v>
      </c>
      <c r="D204" s="53" t="s">
        <v>144</v>
      </c>
      <c r="E204" s="54">
        <v>102</v>
      </c>
      <c r="F204" s="54">
        <v>124.28</v>
      </c>
      <c r="G204" s="55">
        <v>10.45</v>
      </c>
      <c r="H204" s="55">
        <v>4.35</v>
      </c>
      <c r="I204" s="55">
        <v>83.5</v>
      </c>
      <c r="J204" s="70">
        <f t="shared" si="18"/>
        <v>98.3</v>
      </c>
      <c r="K204" s="71">
        <f t="shared" si="23"/>
        <v>10026.6</v>
      </c>
      <c r="L204" s="72">
        <f t="shared" si="19"/>
        <v>114.018348623853</v>
      </c>
      <c r="M204" s="72">
        <f t="shared" si="20"/>
        <v>11629.871559633</v>
      </c>
      <c r="N204" s="73">
        <f t="shared" si="21"/>
        <v>1603.27155963303</v>
      </c>
      <c r="O204" s="74">
        <f t="shared" si="22"/>
        <v>0.000358234203292897</v>
      </c>
      <c r="P204" s="75"/>
    </row>
    <row r="205" customHeight="1" outlineLevel="2" spans="1:16">
      <c r="A205" s="4"/>
      <c r="B205" s="51" t="s">
        <v>382</v>
      </c>
      <c r="C205" s="52" t="s">
        <v>383</v>
      </c>
      <c r="D205" s="53"/>
      <c r="E205" s="54"/>
      <c r="F205" s="54"/>
      <c r="G205" s="55"/>
      <c r="H205" s="55"/>
      <c r="I205" s="55"/>
      <c r="J205" s="70">
        <f t="shared" si="18"/>
        <v>0</v>
      </c>
      <c r="K205" s="71">
        <f t="shared" si="23"/>
        <v>0</v>
      </c>
      <c r="L205" s="72">
        <f t="shared" si="19"/>
        <v>0</v>
      </c>
      <c r="M205" s="72">
        <f t="shared" si="20"/>
        <v>0</v>
      </c>
      <c r="N205" s="73">
        <f t="shared" si="21"/>
        <v>0</v>
      </c>
      <c r="O205" s="74">
        <f t="shared" si="22"/>
        <v>0</v>
      </c>
      <c r="P205" s="75"/>
    </row>
    <row r="206" customHeight="1" outlineLevel="2" spans="1:16">
      <c r="A206" s="4"/>
      <c r="B206" s="51" t="s">
        <v>384</v>
      </c>
      <c r="C206" s="52" t="s">
        <v>385</v>
      </c>
      <c r="D206" s="53" t="s">
        <v>90</v>
      </c>
      <c r="E206" s="54">
        <v>48</v>
      </c>
      <c r="F206" s="54"/>
      <c r="G206" s="55"/>
      <c r="H206" s="55"/>
      <c r="I206" s="55"/>
      <c r="J206" s="70">
        <f t="shared" si="18"/>
        <v>0</v>
      </c>
      <c r="K206" s="71">
        <f t="shared" si="23"/>
        <v>0</v>
      </c>
      <c r="L206" s="72">
        <f t="shared" si="19"/>
        <v>0</v>
      </c>
      <c r="M206" s="72">
        <f t="shared" si="20"/>
        <v>0</v>
      </c>
      <c r="N206" s="73">
        <f t="shared" si="21"/>
        <v>0</v>
      </c>
      <c r="O206" s="74">
        <f t="shared" si="22"/>
        <v>0</v>
      </c>
      <c r="P206" s="75"/>
    </row>
    <row r="207" customHeight="1" outlineLevel="2" spans="1:16">
      <c r="A207" s="4"/>
      <c r="B207" s="51" t="s">
        <v>386</v>
      </c>
      <c r="C207" s="52" t="s">
        <v>137</v>
      </c>
      <c r="D207" s="53" t="s">
        <v>67</v>
      </c>
      <c r="E207" s="54">
        <v>67.2</v>
      </c>
      <c r="F207" s="54">
        <v>2.55</v>
      </c>
      <c r="G207" s="55">
        <v>0.3</v>
      </c>
      <c r="H207" s="55">
        <v>1.05</v>
      </c>
      <c r="I207" s="55"/>
      <c r="J207" s="70">
        <f t="shared" si="18"/>
        <v>1.35</v>
      </c>
      <c r="K207" s="71">
        <f t="shared" si="23"/>
        <v>90.72</v>
      </c>
      <c r="L207" s="72">
        <f t="shared" si="19"/>
        <v>2.3394495412844</v>
      </c>
      <c r="M207" s="72">
        <f t="shared" si="20"/>
        <v>157.211009174312</v>
      </c>
      <c r="N207" s="73">
        <f t="shared" si="21"/>
        <v>66.4910091743119</v>
      </c>
      <c r="O207" s="74">
        <f t="shared" si="22"/>
        <v>1.48567181614276e-5</v>
      </c>
      <c r="P207" s="75"/>
    </row>
    <row r="208" customHeight="1" outlineLevel="2" spans="1:16">
      <c r="A208" s="4"/>
      <c r="B208" s="51" t="s">
        <v>387</v>
      </c>
      <c r="C208" s="52" t="s">
        <v>139</v>
      </c>
      <c r="D208" s="53" t="s">
        <v>67</v>
      </c>
      <c r="E208" s="54">
        <v>52.8</v>
      </c>
      <c r="F208" s="54">
        <v>25.36</v>
      </c>
      <c r="G208" s="55">
        <v>0.3</v>
      </c>
      <c r="H208" s="55">
        <v>1.05</v>
      </c>
      <c r="I208" s="55"/>
      <c r="J208" s="70">
        <f t="shared" si="18"/>
        <v>1.35</v>
      </c>
      <c r="K208" s="71">
        <f t="shared" si="23"/>
        <v>71.28</v>
      </c>
      <c r="L208" s="72">
        <f t="shared" si="19"/>
        <v>23.2660550458716</v>
      </c>
      <c r="M208" s="72">
        <f t="shared" si="20"/>
        <v>1228.44770642202</v>
      </c>
      <c r="N208" s="73">
        <f t="shared" si="21"/>
        <v>1157.16770642202</v>
      </c>
      <c r="O208" s="74">
        <f t="shared" si="22"/>
        <v>0.000258556979256367</v>
      </c>
      <c r="P208" s="75"/>
    </row>
    <row r="209" customHeight="1" outlineLevel="2" spans="1:16">
      <c r="A209" s="4"/>
      <c r="B209" s="51" t="s">
        <v>388</v>
      </c>
      <c r="C209" s="52" t="s">
        <v>389</v>
      </c>
      <c r="D209" s="53" t="s">
        <v>67</v>
      </c>
      <c r="E209" s="54">
        <v>4.8</v>
      </c>
      <c r="F209" s="54">
        <v>585.49</v>
      </c>
      <c r="G209" s="55">
        <v>65</v>
      </c>
      <c r="H209" s="55">
        <v>20</v>
      </c>
      <c r="I209" s="55">
        <v>390</v>
      </c>
      <c r="J209" s="70">
        <f t="shared" si="18"/>
        <v>475</v>
      </c>
      <c r="K209" s="71">
        <f t="shared" si="23"/>
        <v>2280</v>
      </c>
      <c r="L209" s="72">
        <f t="shared" si="19"/>
        <v>537.146788990826</v>
      </c>
      <c r="M209" s="72">
        <f t="shared" si="20"/>
        <v>2578.30458715596</v>
      </c>
      <c r="N209" s="73">
        <f t="shared" si="21"/>
        <v>298.304587155963</v>
      </c>
      <c r="O209" s="74">
        <f t="shared" si="22"/>
        <v>6.66530292241277e-5</v>
      </c>
      <c r="P209" s="75"/>
    </row>
    <row r="210" customHeight="1" outlineLevel="2" spans="1:16">
      <c r="A210" s="4"/>
      <c r="B210" s="51" t="s">
        <v>390</v>
      </c>
      <c r="C210" s="52" t="s">
        <v>141</v>
      </c>
      <c r="D210" s="53" t="s">
        <v>67</v>
      </c>
      <c r="E210" s="54">
        <v>2.88</v>
      </c>
      <c r="F210" s="54">
        <v>417.8</v>
      </c>
      <c r="G210" s="55">
        <v>288.75</v>
      </c>
      <c r="H210" s="55"/>
      <c r="I210" s="55">
        <v>312.45</v>
      </c>
      <c r="J210" s="70">
        <f t="shared" si="18"/>
        <v>601.2</v>
      </c>
      <c r="K210" s="71">
        <f t="shared" si="23"/>
        <v>1731.46</v>
      </c>
      <c r="L210" s="72">
        <f t="shared" si="19"/>
        <v>383.302752293578</v>
      </c>
      <c r="M210" s="72">
        <f t="shared" si="20"/>
        <v>1103.9119266055</v>
      </c>
      <c r="N210" s="73">
        <f t="shared" si="21"/>
        <v>-627.548073394495</v>
      </c>
      <c r="O210" s="74">
        <f t="shared" si="22"/>
        <v>-0.000140219030737329</v>
      </c>
      <c r="P210" s="75"/>
    </row>
    <row r="211" customHeight="1" outlineLevel="2" spans="1:16">
      <c r="A211" s="4"/>
      <c r="B211" s="51" t="s">
        <v>391</v>
      </c>
      <c r="C211" s="52" t="s">
        <v>143</v>
      </c>
      <c r="D211" s="53" t="s">
        <v>144</v>
      </c>
      <c r="E211" s="54">
        <v>28.8</v>
      </c>
      <c r="F211" s="54">
        <v>23.82</v>
      </c>
      <c r="G211" s="55">
        <v>12</v>
      </c>
      <c r="H211" s="55"/>
      <c r="I211" s="55">
        <v>3.5</v>
      </c>
      <c r="J211" s="70">
        <f t="shared" si="18"/>
        <v>15.5</v>
      </c>
      <c r="K211" s="71">
        <f t="shared" si="23"/>
        <v>446.4</v>
      </c>
      <c r="L211" s="72">
        <f t="shared" si="19"/>
        <v>21.8532110091743</v>
      </c>
      <c r="M211" s="72">
        <f t="shared" si="20"/>
        <v>629.37247706422</v>
      </c>
      <c r="N211" s="73">
        <f t="shared" si="21"/>
        <v>182.97247706422</v>
      </c>
      <c r="O211" s="74">
        <f t="shared" si="22"/>
        <v>4.08832796613892e-5</v>
      </c>
      <c r="P211" s="75"/>
    </row>
    <row r="212" customHeight="1" outlineLevel="2" spans="1:16">
      <c r="A212" s="4"/>
      <c r="B212" s="51" t="s">
        <v>392</v>
      </c>
      <c r="C212" s="52" t="s">
        <v>393</v>
      </c>
      <c r="D212" s="53" t="s">
        <v>81</v>
      </c>
      <c r="E212" s="54">
        <v>192</v>
      </c>
      <c r="F212" s="54">
        <v>181.39</v>
      </c>
      <c r="G212" s="55">
        <v>40</v>
      </c>
      <c r="H212" s="55">
        <v>35</v>
      </c>
      <c r="I212" s="55">
        <v>75</v>
      </c>
      <c r="J212" s="70">
        <f t="shared" si="18"/>
        <v>150</v>
      </c>
      <c r="K212" s="71">
        <f t="shared" si="23"/>
        <v>28800</v>
      </c>
      <c r="L212" s="72">
        <f t="shared" si="19"/>
        <v>166.412844036697</v>
      </c>
      <c r="M212" s="72">
        <f t="shared" si="20"/>
        <v>31951.2660550459</v>
      </c>
      <c r="N212" s="73">
        <f t="shared" si="21"/>
        <v>3151.26605504587</v>
      </c>
      <c r="O212" s="74">
        <f t="shared" si="22"/>
        <v>0.00070411732673141</v>
      </c>
      <c r="P212" s="75"/>
    </row>
    <row r="213" customHeight="1" outlineLevel="2" spans="1:16">
      <c r="A213" s="4"/>
      <c r="B213" s="51" t="s">
        <v>394</v>
      </c>
      <c r="C213" s="52" t="s">
        <v>161</v>
      </c>
      <c r="D213" s="53" t="s">
        <v>144</v>
      </c>
      <c r="E213" s="54">
        <v>126.72</v>
      </c>
      <c r="F213" s="54">
        <v>57.98</v>
      </c>
      <c r="G213" s="55">
        <v>45</v>
      </c>
      <c r="H213" s="55"/>
      <c r="I213" s="55">
        <v>27</v>
      </c>
      <c r="J213" s="70">
        <f t="shared" si="18"/>
        <v>72</v>
      </c>
      <c r="K213" s="71">
        <f t="shared" si="23"/>
        <v>9123.84</v>
      </c>
      <c r="L213" s="72">
        <f t="shared" si="19"/>
        <v>53.1926605504587</v>
      </c>
      <c r="M213" s="72">
        <f t="shared" si="20"/>
        <v>6740.57394495413</v>
      </c>
      <c r="N213" s="73">
        <f t="shared" si="21"/>
        <v>-2383.26605504587</v>
      </c>
      <c r="O213" s="74">
        <f t="shared" si="22"/>
        <v>-0.000532515787069648</v>
      </c>
      <c r="P213" s="75"/>
    </row>
    <row r="214" customHeight="1" outlineLevel="2" spans="1:16">
      <c r="A214" s="4"/>
      <c r="B214" s="51" t="s">
        <v>395</v>
      </c>
      <c r="C214" s="52" t="s">
        <v>396</v>
      </c>
      <c r="D214" s="53" t="s">
        <v>90</v>
      </c>
      <c r="E214" s="54">
        <v>15</v>
      </c>
      <c r="F214" s="54"/>
      <c r="G214" s="55"/>
      <c r="H214" s="55"/>
      <c r="I214" s="55"/>
      <c r="J214" s="70">
        <f t="shared" si="18"/>
        <v>0</v>
      </c>
      <c r="K214" s="71">
        <f t="shared" si="23"/>
        <v>0</v>
      </c>
      <c r="L214" s="72">
        <f t="shared" si="19"/>
        <v>0</v>
      </c>
      <c r="M214" s="72">
        <f t="shared" si="20"/>
        <v>0</v>
      </c>
      <c r="N214" s="73">
        <f t="shared" si="21"/>
        <v>0</v>
      </c>
      <c r="O214" s="74">
        <f t="shared" si="22"/>
        <v>0</v>
      </c>
      <c r="P214" s="75"/>
    </row>
    <row r="215" customHeight="1" outlineLevel="2" spans="1:16">
      <c r="A215" s="4"/>
      <c r="B215" s="51" t="s">
        <v>397</v>
      </c>
      <c r="C215" s="52" t="s">
        <v>137</v>
      </c>
      <c r="D215" s="53" t="s">
        <v>67</v>
      </c>
      <c r="E215" s="54">
        <v>66</v>
      </c>
      <c r="F215" s="54">
        <v>2.55</v>
      </c>
      <c r="G215" s="55">
        <v>0.3</v>
      </c>
      <c r="H215" s="55">
        <v>1.05</v>
      </c>
      <c r="I215" s="55"/>
      <c r="J215" s="70">
        <f t="shared" si="18"/>
        <v>1.35</v>
      </c>
      <c r="K215" s="71">
        <f t="shared" si="23"/>
        <v>89.1</v>
      </c>
      <c r="L215" s="72">
        <f t="shared" si="19"/>
        <v>2.3394495412844</v>
      </c>
      <c r="M215" s="72">
        <f t="shared" si="20"/>
        <v>154.403669724771</v>
      </c>
      <c r="N215" s="73">
        <f t="shared" si="21"/>
        <v>65.3036697247707</v>
      </c>
      <c r="O215" s="74">
        <f t="shared" si="22"/>
        <v>1.45914196228307e-5</v>
      </c>
      <c r="P215" s="75"/>
    </row>
    <row r="216" customHeight="1" outlineLevel="2" spans="1:16">
      <c r="A216" s="4"/>
      <c r="B216" s="51" t="s">
        <v>398</v>
      </c>
      <c r="C216" s="52" t="s">
        <v>139</v>
      </c>
      <c r="D216" s="53" t="s">
        <v>67</v>
      </c>
      <c r="E216" s="54">
        <v>45</v>
      </c>
      <c r="F216" s="54">
        <v>25.36</v>
      </c>
      <c r="G216" s="55">
        <v>0.3</v>
      </c>
      <c r="H216" s="55">
        <v>1.05</v>
      </c>
      <c r="I216" s="55"/>
      <c r="J216" s="70">
        <f t="shared" si="18"/>
        <v>1.35</v>
      </c>
      <c r="K216" s="71">
        <f t="shared" si="23"/>
        <v>60.75</v>
      </c>
      <c r="L216" s="72">
        <f t="shared" si="19"/>
        <v>23.2660550458716</v>
      </c>
      <c r="M216" s="72">
        <f t="shared" si="20"/>
        <v>1046.97247706422</v>
      </c>
      <c r="N216" s="73">
        <f t="shared" si="21"/>
        <v>986.22247706422</v>
      </c>
      <c r="O216" s="74">
        <f t="shared" si="22"/>
        <v>0.000220361061866222</v>
      </c>
      <c r="P216" s="75"/>
    </row>
    <row r="217" customHeight="1" outlineLevel="2" spans="1:16">
      <c r="A217" s="4"/>
      <c r="B217" s="51" t="s">
        <v>399</v>
      </c>
      <c r="C217" s="52" t="s">
        <v>389</v>
      </c>
      <c r="D217" s="53" t="s">
        <v>67</v>
      </c>
      <c r="E217" s="54">
        <v>4.05</v>
      </c>
      <c r="F217" s="54">
        <v>585.49</v>
      </c>
      <c r="G217" s="55">
        <v>65</v>
      </c>
      <c r="H217" s="55">
        <v>20</v>
      </c>
      <c r="I217" s="55">
        <v>390</v>
      </c>
      <c r="J217" s="70">
        <f t="shared" si="18"/>
        <v>475</v>
      </c>
      <c r="K217" s="71">
        <f t="shared" si="23"/>
        <v>1923.75</v>
      </c>
      <c r="L217" s="72">
        <f t="shared" si="19"/>
        <v>537.146788990826</v>
      </c>
      <c r="M217" s="72">
        <f t="shared" si="20"/>
        <v>2175.44449541284</v>
      </c>
      <c r="N217" s="73">
        <f t="shared" si="21"/>
        <v>251.694495412844</v>
      </c>
      <c r="O217" s="74">
        <f t="shared" si="22"/>
        <v>5.62384934078577e-5</v>
      </c>
      <c r="P217" s="75"/>
    </row>
    <row r="218" customHeight="1" outlineLevel="2" spans="1:16">
      <c r="A218" s="4"/>
      <c r="B218" s="51" t="s">
        <v>400</v>
      </c>
      <c r="C218" s="52" t="s">
        <v>141</v>
      </c>
      <c r="D218" s="53" t="s">
        <v>67</v>
      </c>
      <c r="E218" s="54">
        <v>1.65</v>
      </c>
      <c r="F218" s="54">
        <v>417.8</v>
      </c>
      <c r="G218" s="55">
        <v>288.75</v>
      </c>
      <c r="H218" s="55"/>
      <c r="I218" s="55">
        <v>312.45</v>
      </c>
      <c r="J218" s="70">
        <f t="shared" si="18"/>
        <v>601.2</v>
      </c>
      <c r="K218" s="71">
        <f t="shared" si="23"/>
        <v>991.98</v>
      </c>
      <c r="L218" s="72">
        <f t="shared" si="19"/>
        <v>383.302752293578</v>
      </c>
      <c r="M218" s="72">
        <f t="shared" si="20"/>
        <v>632.449541284404</v>
      </c>
      <c r="N218" s="73">
        <f t="shared" si="21"/>
        <v>-359.530458715596</v>
      </c>
      <c r="O218" s="74">
        <f t="shared" si="22"/>
        <v>-8.03333076443965e-5</v>
      </c>
      <c r="P218" s="75"/>
    </row>
    <row r="219" customHeight="1" outlineLevel="2" spans="1:16">
      <c r="A219" s="4"/>
      <c r="B219" s="51" t="s">
        <v>401</v>
      </c>
      <c r="C219" s="52" t="s">
        <v>143</v>
      </c>
      <c r="D219" s="53" t="s">
        <v>144</v>
      </c>
      <c r="E219" s="54">
        <v>16.5</v>
      </c>
      <c r="F219" s="54">
        <v>23.82</v>
      </c>
      <c r="G219" s="55">
        <v>12</v>
      </c>
      <c r="H219" s="55"/>
      <c r="I219" s="55">
        <v>3.5</v>
      </c>
      <c r="J219" s="70">
        <f t="shared" si="18"/>
        <v>15.5</v>
      </c>
      <c r="K219" s="71">
        <f t="shared" si="23"/>
        <v>255.75</v>
      </c>
      <c r="L219" s="72">
        <f t="shared" si="19"/>
        <v>21.8532110091743</v>
      </c>
      <c r="M219" s="72">
        <f t="shared" si="20"/>
        <v>360.577981651376</v>
      </c>
      <c r="N219" s="73">
        <f t="shared" si="21"/>
        <v>104.827981651376</v>
      </c>
      <c r="O219" s="74">
        <f t="shared" si="22"/>
        <v>2.34227123060042e-5</v>
      </c>
      <c r="P219" s="75"/>
    </row>
    <row r="220" customHeight="1" outlineLevel="2" spans="1:16">
      <c r="A220" s="4"/>
      <c r="B220" s="51" t="s">
        <v>402</v>
      </c>
      <c r="C220" s="52" t="s">
        <v>403</v>
      </c>
      <c r="D220" s="53" t="s">
        <v>81</v>
      </c>
      <c r="E220" s="54">
        <v>60</v>
      </c>
      <c r="F220" s="54">
        <v>225.91</v>
      </c>
      <c r="G220" s="55">
        <v>40</v>
      </c>
      <c r="H220" s="55">
        <v>35</v>
      </c>
      <c r="I220" s="55">
        <v>150</v>
      </c>
      <c r="J220" s="70">
        <f t="shared" si="18"/>
        <v>225</v>
      </c>
      <c r="K220" s="71">
        <f t="shared" si="23"/>
        <v>13500</v>
      </c>
      <c r="L220" s="72">
        <f t="shared" si="19"/>
        <v>207.256880733945</v>
      </c>
      <c r="M220" s="72">
        <f t="shared" si="20"/>
        <v>12435.4128440367</v>
      </c>
      <c r="N220" s="73">
        <f t="shared" si="21"/>
        <v>-1064.5871559633</v>
      </c>
      <c r="O220" s="74">
        <f t="shared" si="22"/>
        <v>-0.00023787082691073</v>
      </c>
      <c r="P220" s="75"/>
    </row>
    <row r="221" customHeight="1" outlineLevel="2" spans="1:16">
      <c r="A221" s="4"/>
      <c r="B221" s="51" t="s">
        <v>404</v>
      </c>
      <c r="C221" s="52" t="s">
        <v>161</v>
      </c>
      <c r="D221" s="53" t="s">
        <v>144</v>
      </c>
      <c r="E221" s="54">
        <v>79.2</v>
      </c>
      <c r="F221" s="54">
        <v>57.98</v>
      </c>
      <c r="G221" s="55">
        <v>45</v>
      </c>
      <c r="H221" s="55"/>
      <c r="I221" s="55">
        <v>27</v>
      </c>
      <c r="J221" s="70">
        <f t="shared" ref="J221:J264" si="24">SUM(G221:I221)</f>
        <v>72</v>
      </c>
      <c r="K221" s="71">
        <f t="shared" si="23"/>
        <v>5702.4</v>
      </c>
      <c r="L221" s="72">
        <f t="shared" ref="L221:L264" si="25">F221-F221/1.09*0.09</f>
        <v>53.1926605504587</v>
      </c>
      <c r="M221" s="72">
        <f t="shared" ref="M221:M264" si="26">L221*E221</f>
        <v>4212.85871559633</v>
      </c>
      <c r="N221" s="73">
        <f t="shared" ref="N221:N264" si="27">M221-K221</f>
        <v>-1489.54128440367</v>
      </c>
      <c r="O221" s="74">
        <f t="shared" ref="O221:O264" si="28">N221/$M$6</f>
        <v>-0.00033282236691853</v>
      </c>
      <c r="P221" s="75"/>
    </row>
    <row r="222" customHeight="1" outlineLevel="2" spans="1:16">
      <c r="A222" s="4"/>
      <c r="B222" s="51" t="s">
        <v>405</v>
      </c>
      <c r="C222" s="52" t="s">
        <v>406</v>
      </c>
      <c r="D222" s="53" t="s">
        <v>90</v>
      </c>
      <c r="E222" s="54">
        <v>4</v>
      </c>
      <c r="F222" s="54"/>
      <c r="G222" s="55"/>
      <c r="H222" s="55"/>
      <c r="I222" s="55"/>
      <c r="J222" s="70">
        <f t="shared" si="24"/>
        <v>0</v>
      </c>
      <c r="K222" s="71">
        <f t="shared" si="23"/>
        <v>0</v>
      </c>
      <c r="L222" s="72">
        <f t="shared" si="25"/>
        <v>0</v>
      </c>
      <c r="M222" s="72">
        <f t="shared" si="26"/>
        <v>0</v>
      </c>
      <c r="N222" s="73">
        <f t="shared" si="27"/>
        <v>0</v>
      </c>
      <c r="O222" s="74">
        <f t="shared" si="28"/>
        <v>0</v>
      </c>
      <c r="P222" s="75"/>
    </row>
    <row r="223" customHeight="1" outlineLevel="2" spans="1:16">
      <c r="A223" s="4"/>
      <c r="B223" s="51" t="s">
        <v>407</v>
      </c>
      <c r="C223" s="52" t="s">
        <v>137</v>
      </c>
      <c r="D223" s="53" t="s">
        <v>67</v>
      </c>
      <c r="E223" s="54">
        <v>35.6</v>
      </c>
      <c r="F223" s="54">
        <v>2.55</v>
      </c>
      <c r="G223" s="55">
        <v>0.3</v>
      </c>
      <c r="H223" s="55">
        <v>1.05</v>
      </c>
      <c r="I223" s="55"/>
      <c r="J223" s="70">
        <f t="shared" si="24"/>
        <v>1.35</v>
      </c>
      <c r="K223" s="71">
        <f t="shared" si="23"/>
        <v>48.06</v>
      </c>
      <c r="L223" s="72">
        <f t="shared" si="25"/>
        <v>2.3394495412844</v>
      </c>
      <c r="M223" s="72">
        <f t="shared" si="26"/>
        <v>83.2844036697248</v>
      </c>
      <c r="N223" s="73">
        <f t="shared" si="27"/>
        <v>35.2244036697248</v>
      </c>
      <c r="O223" s="74">
        <f t="shared" si="28"/>
        <v>7.87052331170866e-6</v>
      </c>
      <c r="P223" s="75"/>
    </row>
    <row r="224" customHeight="1" outlineLevel="2" spans="1:16">
      <c r="A224" s="4"/>
      <c r="B224" s="51" t="s">
        <v>408</v>
      </c>
      <c r="C224" s="52" t="s">
        <v>139</v>
      </c>
      <c r="D224" s="53" t="s">
        <v>67</v>
      </c>
      <c r="E224" s="54">
        <v>22</v>
      </c>
      <c r="F224" s="54">
        <v>25.36</v>
      </c>
      <c r="G224" s="55">
        <v>0.3</v>
      </c>
      <c r="H224" s="55">
        <v>1.05</v>
      </c>
      <c r="I224" s="55"/>
      <c r="J224" s="70">
        <f t="shared" si="24"/>
        <v>1.35</v>
      </c>
      <c r="K224" s="71">
        <f t="shared" si="23"/>
        <v>29.7</v>
      </c>
      <c r="L224" s="72">
        <f t="shared" si="25"/>
        <v>23.2660550458716</v>
      </c>
      <c r="M224" s="72">
        <f t="shared" si="26"/>
        <v>511.853211009174</v>
      </c>
      <c r="N224" s="73">
        <f t="shared" si="27"/>
        <v>482.153211009174</v>
      </c>
      <c r="O224" s="74">
        <f t="shared" si="28"/>
        <v>0.000107732074690153</v>
      </c>
      <c r="P224" s="75"/>
    </row>
    <row r="225" customHeight="1" outlineLevel="2" spans="1:16">
      <c r="A225" s="4"/>
      <c r="B225" s="51" t="s">
        <v>409</v>
      </c>
      <c r="C225" s="52" t="s">
        <v>389</v>
      </c>
      <c r="D225" s="53" t="s">
        <v>67</v>
      </c>
      <c r="E225" s="54">
        <v>2.12</v>
      </c>
      <c r="F225" s="54">
        <v>585.49</v>
      </c>
      <c r="G225" s="55">
        <v>65</v>
      </c>
      <c r="H225" s="55">
        <v>20</v>
      </c>
      <c r="I225" s="55">
        <v>390</v>
      </c>
      <c r="J225" s="70">
        <f t="shared" si="24"/>
        <v>475</v>
      </c>
      <c r="K225" s="71">
        <f t="shared" si="23"/>
        <v>1007</v>
      </c>
      <c r="L225" s="72">
        <f t="shared" si="25"/>
        <v>537.146788990826</v>
      </c>
      <c r="M225" s="72">
        <f t="shared" si="26"/>
        <v>1138.75119266055</v>
      </c>
      <c r="N225" s="73">
        <f t="shared" si="27"/>
        <v>131.75119266055</v>
      </c>
      <c r="O225" s="74">
        <f t="shared" si="28"/>
        <v>2.94384212406564e-5</v>
      </c>
      <c r="P225" s="75"/>
    </row>
    <row r="226" customHeight="1" outlineLevel="2" spans="1:16">
      <c r="A226" s="4"/>
      <c r="B226" s="51" t="s">
        <v>410</v>
      </c>
      <c r="C226" s="52" t="s">
        <v>141</v>
      </c>
      <c r="D226" s="53" t="s">
        <v>67</v>
      </c>
      <c r="E226" s="54">
        <v>0.64</v>
      </c>
      <c r="F226" s="54">
        <v>417.8</v>
      </c>
      <c r="G226" s="55">
        <v>288.75</v>
      </c>
      <c r="H226" s="55"/>
      <c r="I226" s="55">
        <v>312.45</v>
      </c>
      <c r="J226" s="70">
        <f t="shared" si="24"/>
        <v>601.2</v>
      </c>
      <c r="K226" s="71">
        <f t="shared" si="23"/>
        <v>384.77</v>
      </c>
      <c r="L226" s="72">
        <f t="shared" si="25"/>
        <v>383.302752293578</v>
      </c>
      <c r="M226" s="72">
        <f t="shared" si="26"/>
        <v>245.31376146789</v>
      </c>
      <c r="N226" s="73">
        <f t="shared" si="27"/>
        <v>-139.45623853211</v>
      </c>
      <c r="O226" s="74">
        <f t="shared" si="28"/>
        <v>-3.11600328744118e-5</v>
      </c>
      <c r="P226" s="75"/>
    </row>
    <row r="227" customHeight="1" outlineLevel="2" spans="1:16">
      <c r="A227" s="4"/>
      <c r="B227" s="51" t="s">
        <v>411</v>
      </c>
      <c r="C227" s="52" t="s">
        <v>143</v>
      </c>
      <c r="D227" s="53" t="s">
        <v>144</v>
      </c>
      <c r="E227" s="54">
        <v>6.4</v>
      </c>
      <c r="F227" s="54">
        <v>23.82</v>
      </c>
      <c r="G227" s="55">
        <v>12</v>
      </c>
      <c r="H227" s="55"/>
      <c r="I227" s="55">
        <v>3.5</v>
      </c>
      <c r="J227" s="70">
        <f t="shared" si="24"/>
        <v>15.5</v>
      </c>
      <c r="K227" s="71">
        <f t="shared" si="23"/>
        <v>99.2</v>
      </c>
      <c r="L227" s="72">
        <f t="shared" si="25"/>
        <v>21.8532110091743</v>
      </c>
      <c r="M227" s="72">
        <f t="shared" si="26"/>
        <v>139.860550458716</v>
      </c>
      <c r="N227" s="73">
        <f t="shared" si="27"/>
        <v>40.6605504587156</v>
      </c>
      <c r="O227" s="74">
        <f t="shared" si="28"/>
        <v>9.0851732580865e-6</v>
      </c>
      <c r="P227" s="75"/>
    </row>
    <row r="228" customHeight="1" outlineLevel="2" spans="1:16">
      <c r="A228" s="4"/>
      <c r="B228" s="51" t="s">
        <v>412</v>
      </c>
      <c r="C228" s="52" t="s">
        <v>413</v>
      </c>
      <c r="D228" s="53" t="s">
        <v>81</v>
      </c>
      <c r="E228" s="54">
        <v>16</v>
      </c>
      <c r="F228" s="54">
        <v>446.21</v>
      </c>
      <c r="G228" s="55">
        <v>40</v>
      </c>
      <c r="H228" s="55">
        <v>35</v>
      </c>
      <c r="I228" s="55">
        <v>350</v>
      </c>
      <c r="J228" s="70">
        <f t="shared" si="24"/>
        <v>425</v>
      </c>
      <c r="K228" s="71">
        <f t="shared" si="23"/>
        <v>6800</v>
      </c>
      <c r="L228" s="72">
        <f t="shared" si="25"/>
        <v>409.366972477064</v>
      </c>
      <c r="M228" s="72">
        <f t="shared" si="26"/>
        <v>6549.87155963303</v>
      </c>
      <c r="N228" s="73">
        <f t="shared" si="27"/>
        <v>-250.128440366972</v>
      </c>
      <c r="O228" s="74">
        <f t="shared" si="28"/>
        <v>-5.58885748439689e-5</v>
      </c>
      <c r="P228" s="75"/>
    </row>
    <row r="229" customHeight="1" outlineLevel="2" spans="1:16">
      <c r="A229" s="4"/>
      <c r="B229" s="51" t="s">
        <v>414</v>
      </c>
      <c r="C229" s="52" t="s">
        <v>161</v>
      </c>
      <c r="D229" s="53" t="s">
        <v>144</v>
      </c>
      <c r="E229" s="54">
        <v>31.68</v>
      </c>
      <c r="F229" s="54">
        <v>57.98</v>
      </c>
      <c r="G229" s="55">
        <v>45</v>
      </c>
      <c r="H229" s="55"/>
      <c r="I229" s="55">
        <v>27</v>
      </c>
      <c r="J229" s="70">
        <f t="shared" si="24"/>
        <v>72</v>
      </c>
      <c r="K229" s="71">
        <f t="shared" si="23"/>
        <v>2280.96</v>
      </c>
      <c r="L229" s="72">
        <f t="shared" si="25"/>
        <v>53.1926605504587</v>
      </c>
      <c r="M229" s="72">
        <f t="shared" si="26"/>
        <v>1685.14348623853</v>
      </c>
      <c r="N229" s="73">
        <f t="shared" si="27"/>
        <v>-595.816513761468</v>
      </c>
      <c r="O229" s="74">
        <f t="shared" si="28"/>
        <v>-0.000133128946767412</v>
      </c>
      <c r="P229" s="75"/>
    </row>
    <row r="230" customHeight="1" outlineLevel="2" spans="1:16">
      <c r="A230" s="4"/>
      <c r="B230" s="51" t="s">
        <v>415</v>
      </c>
      <c r="C230" s="52" t="s">
        <v>416</v>
      </c>
      <c r="D230" s="53" t="s">
        <v>417</v>
      </c>
      <c r="E230" s="54">
        <v>2</v>
      </c>
      <c r="F230" s="54">
        <v>100</v>
      </c>
      <c r="G230" s="55"/>
      <c r="H230" s="55"/>
      <c r="I230" s="55">
        <v>100</v>
      </c>
      <c r="J230" s="70">
        <f t="shared" si="24"/>
        <v>100</v>
      </c>
      <c r="K230" s="71">
        <f t="shared" si="23"/>
        <v>200</v>
      </c>
      <c r="L230" s="72">
        <f t="shared" si="25"/>
        <v>91.743119266055</v>
      </c>
      <c r="M230" s="72">
        <f t="shared" si="26"/>
        <v>183.48623853211</v>
      </c>
      <c r="N230" s="73">
        <f t="shared" si="27"/>
        <v>-16.5137614678899</v>
      </c>
      <c r="O230" s="74">
        <f t="shared" si="28"/>
        <v>-3.6898266842409e-6</v>
      </c>
      <c r="P230" s="75"/>
    </row>
    <row r="231" customHeight="1" outlineLevel="2" spans="1:16">
      <c r="A231" s="4"/>
      <c r="B231" s="51" t="s">
        <v>418</v>
      </c>
      <c r="C231" s="52" t="s">
        <v>419</v>
      </c>
      <c r="D231" s="53"/>
      <c r="E231" s="54"/>
      <c r="F231" s="54"/>
      <c r="G231" s="55"/>
      <c r="H231" s="55"/>
      <c r="I231" s="55"/>
      <c r="J231" s="70">
        <f t="shared" si="24"/>
        <v>0</v>
      </c>
      <c r="K231" s="71">
        <f t="shared" si="23"/>
        <v>0</v>
      </c>
      <c r="L231" s="72">
        <f t="shared" si="25"/>
        <v>0</v>
      </c>
      <c r="M231" s="72">
        <f t="shared" si="26"/>
        <v>0</v>
      </c>
      <c r="N231" s="73">
        <f t="shared" si="27"/>
        <v>0</v>
      </c>
      <c r="O231" s="74">
        <f t="shared" si="28"/>
        <v>0</v>
      </c>
      <c r="P231" s="75"/>
    </row>
    <row r="232" customHeight="1" outlineLevel="2" spans="1:16">
      <c r="A232" s="4"/>
      <c r="B232" s="51" t="s">
        <v>420</v>
      </c>
      <c r="C232" s="52" t="s">
        <v>421</v>
      </c>
      <c r="D232" s="53"/>
      <c r="E232" s="54"/>
      <c r="F232" s="54"/>
      <c r="G232" s="55"/>
      <c r="H232" s="55"/>
      <c r="I232" s="55"/>
      <c r="J232" s="70">
        <f t="shared" si="24"/>
        <v>0</v>
      </c>
      <c r="K232" s="71">
        <f t="shared" si="23"/>
        <v>0</v>
      </c>
      <c r="L232" s="72">
        <f t="shared" si="25"/>
        <v>0</v>
      </c>
      <c r="M232" s="72">
        <f t="shared" si="26"/>
        <v>0</v>
      </c>
      <c r="N232" s="73">
        <f t="shared" si="27"/>
        <v>0</v>
      </c>
      <c r="O232" s="74">
        <f t="shared" si="28"/>
        <v>0</v>
      </c>
      <c r="P232" s="75"/>
    </row>
    <row r="233" customHeight="1" outlineLevel="2" spans="1:16">
      <c r="A233" s="4"/>
      <c r="B233" s="51" t="s">
        <v>422</v>
      </c>
      <c r="C233" s="52" t="s">
        <v>423</v>
      </c>
      <c r="D233" s="53" t="s">
        <v>81</v>
      </c>
      <c r="E233" s="54">
        <v>4481</v>
      </c>
      <c r="F233" s="54"/>
      <c r="G233" s="55"/>
      <c r="H233" s="55"/>
      <c r="I233" s="55"/>
      <c r="J233" s="70">
        <f t="shared" si="24"/>
        <v>0</v>
      </c>
      <c r="K233" s="71">
        <f t="shared" si="23"/>
        <v>0</v>
      </c>
      <c r="L233" s="72">
        <f t="shared" si="25"/>
        <v>0</v>
      </c>
      <c r="M233" s="72">
        <f t="shared" si="26"/>
        <v>0</v>
      </c>
      <c r="N233" s="73">
        <f t="shared" si="27"/>
        <v>0</v>
      </c>
      <c r="O233" s="74">
        <f t="shared" si="28"/>
        <v>0</v>
      </c>
      <c r="P233" s="75"/>
    </row>
    <row r="234" customHeight="1" outlineLevel="2" spans="1:16">
      <c r="A234" s="4"/>
      <c r="B234" s="51" t="s">
        <v>424</v>
      </c>
      <c r="C234" s="52" t="s">
        <v>137</v>
      </c>
      <c r="D234" s="53" t="s">
        <v>67</v>
      </c>
      <c r="E234" s="54">
        <v>6183.78</v>
      </c>
      <c r="F234" s="54">
        <v>2.55</v>
      </c>
      <c r="G234" s="55">
        <v>0.3</v>
      </c>
      <c r="H234" s="55">
        <v>1.05</v>
      </c>
      <c r="I234" s="55"/>
      <c r="J234" s="70">
        <f t="shared" si="24"/>
        <v>1.35</v>
      </c>
      <c r="K234" s="71">
        <f t="shared" si="23"/>
        <v>8348.1</v>
      </c>
      <c r="L234" s="72">
        <f t="shared" si="25"/>
        <v>2.3394495412844</v>
      </c>
      <c r="M234" s="72">
        <f t="shared" si="26"/>
        <v>14466.6412844037</v>
      </c>
      <c r="N234" s="73">
        <f t="shared" si="27"/>
        <v>6118.54128440367</v>
      </c>
      <c r="O234" s="74">
        <f t="shared" si="28"/>
        <v>0.00136712383448924</v>
      </c>
      <c r="P234" s="75"/>
    </row>
    <row r="235" customHeight="1" outlineLevel="2" spans="1:16">
      <c r="A235" s="4"/>
      <c r="B235" s="51" t="s">
        <v>425</v>
      </c>
      <c r="C235" s="52" t="s">
        <v>149</v>
      </c>
      <c r="D235" s="53" t="s">
        <v>67</v>
      </c>
      <c r="E235" s="54">
        <v>9894.048</v>
      </c>
      <c r="F235" s="54">
        <v>25.36</v>
      </c>
      <c r="G235" s="55">
        <v>0.3</v>
      </c>
      <c r="H235" s="55">
        <v>2</v>
      </c>
      <c r="I235" s="55"/>
      <c r="J235" s="70">
        <f t="shared" si="24"/>
        <v>2.3</v>
      </c>
      <c r="K235" s="71">
        <f t="shared" si="23"/>
        <v>22756.31</v>
      </c>
      <c r="L235" s="72">
        <f t="shared" si="25"/>
        <v>23.2660550458716</v>
      </c>
      <c r="M235" s="72">
        <f t="shared" si="26"/>
        <v>230195.465394495</v>
      </c>
      <c r="N235" s="73">
        <f t="shared" si="27"/>
        <v>207439.155394495</v>
      </c>
      <c r="O235" s="74">
        <f t="shared" si="28"/>
        <v>0.046350102150822</v>
      </c>
      <c r="P235" s="75"/>
    </row>
    <row r="236" customHeight="1" outlineLevel="2" spans="1:16">
      <c r="A236" s="4"/>
      <c r="B236" s="51" t="s">
        <v>426</v>
      </c>
      <c r="C236" s="52" t="s">
        <v>427</v>
      </c>
      <c r="D236" s="53" t="s">
        <v>144</v>
      </c>
      <c r="E236" s="54">
        <v>18820.2</v>
      </c>
      <c r="F236" s="54">
        <v>1.64</v>
      </c>
      <c r="G236" s="55">
        <v>0.5</v>
      </c>
      <c r="H236" s="55">
        <v>1.05</v>
      </c>
      <c r="I236" s="55"/>
      <c r="J236" s="70">
        <f t="shared" si="24"/>
        <v>1.55</v>
      </c>
      <c r="K236" s="71">
        <f t="shared" si="23"/>
        <v>29171.31</v>
      </c>
      <c r="L236" s="72">
        <f t="shared" si="25"/>
        <v>1.5045871559633</v>
      </c>
      <c r="M236" s="72">
        <f t="shared" si="26"/>
        <v>28316.6311926605</v>
      </c>
      <c r="N236" s="73">
        <f t="shared" si="27"/>
        <v>-854.678807339453</v>
      </c>
      <c r="O236" s="74">
        <f t="shared" si="28"/>
        <v>-0.000190969009447565</v>
      </c>
      <c r="P236" s="75"/>
    </row>
    <row r="237" customHeight="1" outlineLevel="2" spans="1:16">
      <c r="A237" s="4"/>
      <c r="B237" s="51" t="s">
        <v>428</v>
      </c>
      <c r="C237" s="52" t="s">
        <v>429</v>
      </c>
      <c r="D237" s="53" t="s">
        <v>144</v>
      </c>
      <c r="E237" s="54">
        <v>15907.55</v>
      </c>
      <c r="F237" s="54">
        <v>46.01</v>
      </c>
      <c r="G237" s="55">
        <v>3.5</v>
      </c>
      <c r="H237" s="55">
        <v>7.35</v>
      </c>
      <c r="I237" s="55">
        <v>30.52</v>
      </c>
      <c r="J237" s="70">
        <f t="shared" si="24"/>
        <v>41.37</v>
      </c>
      <c r="K237" s="71">
        <f t="shared" si="23"/>
        <v>658095.34</v>
      </c>
      <c r="L237" s="72">
        <f t="shared" si="25"/>
        <v>42.2110091743119</v>
      </c>
      <c r="M237" s="72">
        <f t="shared" si="26"/>
        <v>671473.738990826</v>
      </c>
      <c r="N237" s="73">
        <f t="shared" si="27"/>
        <v>13378.3989908256</v>
      </c>
      <c r="O237" s="74">
        <f t="shared" si="28"/>
        <v>0.00298926284509774</v>
      </c>
      <c r="P237" s="75"/>
    </row>
    <row r="238" customHeight="1" outlineLevel="2" spans="1:16">
      <c r="A238" s="4"/>
      <c r="B238" s="51" t="s">
        <v>430</v>
      </c>
      <c r="C238" s="52" t="s">
        <v>431</v>
      </c>
      <c r="D238" s="53" t="s">
        <v>67</v>
      </c>
      <c r="E238" s="54">
        <v>873.795</v>
      </c>
      <c r="F238" s="54">
        <v>25.36</v>
      </c>
      <c r="G238" s="55">
        <v>3</v>
      </c>
      <c r="H238" s="55">
        <v>1.05</v>
      </c>
      <c r="I238" s="55"/>
      <c r="J238" s="70">
        <f t="shared" si="24"/>
        <v>4.05</v>
      </c>
      <c r="K238" s="71">
        <f t="shared" si="23"/>
        <v>3538.87</v>
      </c>
      <c r="L238" s="72">
        <f t="shared" si="25"/>
        <v>23.2660550458716</v>
      </c>
      <c r="M238" s="72">
        <f t="shared" si="26"/>
        <v>20329.7625688073</v>
      </c>
      <c r="N238" s="73">
        <f t="shared" si="27"/>
        <v>16790.8925688073</v>
      </c>
      <c r="O238" s="74">
        <f t="shared" si="28"/>
        <v>0.00375174872018568</v>
      </c>
      <c r="P238" s="75"/>
    </row>
    <row r="239" customHeight="1" outlineLevel="2" spans="1:16">
      <c r="A239" s="4"/>
      <c r="B239" s="51" t="s">
        <v>432</v>
      </c>
      <c r="C239" s="52" t="s">
        <v>433</v>
      </c>
      <c r="D239" s="53" t="s">
        <v>67</v>
      </c>
      <c r="E239" s="54">
        <v>896.2</v>
      </c>
      <c r="F239" s="54">
        <v>16.32</v>
      </c>
      <c r="G239" s="55">
        <v>7</v>
      </c>
      <c r="H239" s="55">
        <v>2.35</v>
      </c>
      <c r="I239" s="55"/>
      <c r="J239" s="70">
        <f t="shared" si="24"/>
        <v>9.35</v>
      </c>
      <c r="K239" s="71">
        <f t="shared" si="23"/>
        <v>8379.47</v>
      </c>
      <c r="L239" s="72">
        <f t="shared" si="25"/>
        <v>14.9724770642202</v>
      </c>
      <c r="M239" s="72">
        <f t="shared" si="26"/>
        <v>13418.3339449541</v>
      </c>
      <c r="N239" s="73">
        <f t="shared" si="27"/>
        <v>5038.86394495413</v>
      </c>
      <c r="O239" s="74">
        <f t="shared" si="28"/>
        <v>0.00112588126445349</v>
      </c>
      <c r="P239" s="75"/>
    </row>
    <row r="240" customHeight="1" outlineLevel="2" spans="1:16">
      <c r="A240" s="4"/>
      <c r="B240" s="51" t="s">
        <v>434</v>
      </c>
      <c r="C240" s="52" t="s">
        <v>435</v>
      </c>
      <c r="D240" s="53" t="s">
        <v>90</v>
      </c>
      <c r="E240" s="54">
        <v>14</v>
      </c>
      <c r="F240" s="54"/>
      <c r="G240" s="55"/>
      <c r="H240" s="55"/>
      <c r="I240" s="55"/>
      <c r="J240" s="70">
        <f t="shared" si="24"/>
        <v>0</v>
      </c>
      <c r="K240" s="71">
        <f t="shared" si="23"/>
        <v>0</v>
      </c>
      <c r="L240" s="72">
        <f t="shared" si="25"/>
        <v>0</v>
      </c>
      <c r="M240" s="72">
        <f t="shared" si="26"/>
        <v>0</v>
      </c>
      <c r="N240" s="73">
        <f t="shared" si="27"/>
        <v>0</v>
      </c>
      <c r="O240" s="74">
        <f t="shared" si="28"/>
        <v>0</v>
      </c>
      <c r="P240" s="75"/>
    </row>
    <row r="241" customHeight="1" outlineLevel="2" spans="1:16">
      <c r="A241" s="4"/>
      <c r="B241" s="51" t="s">
        <v>436</v>
      </c>
      <c r="C241" s="52" t="s">
        <v>137</v>
      </c>
      <c r="D241" s="53" t="s">
        <v>67</v>
      </c>
      <c r="E241" s="54">
        <v>37.63</v>
      </c>
      <c r="F241" s="54">
        <v>2.55</v>
      </c>
      <c r="G241" s="55">
        <v>0.3</v>
      </c>
      <c r="H241" s="55">
        <v>1.05</v>
      </c>
      <c r="I241" s="55"/>
      <c r="J241" s="70">
        <f t="shared" si="24"/>
        <v>1.35</v>
      </c>
      <c r="K241" s="71">
        <f t="shared" si="23"/>
        <v>50.8</v>
      </c>
      <c r="L241" s="72">
        <f t="shared" si="25"/>
        <v>2.3394495412844</v>
      </c>
      <c r="M241" s="72">
        <f t="shared" si="26"/>
        <v>88.0334862385321</v>
      </c>
      <c r="N241" s="73">
        <f t="shared" si="27"/>
        <v>37.2334862385321</v>
      </c>
      <c r="O241" s="74">
        <f t="shared" si="28"/>
        <v>8.31943172592084e-6</v>
      </c>
      <c r="P241" s="75"/>
    </row>
    <row r="242" customHeight="1" outlineLevel="2" spans="1:16">
      <c r="A242" s="4"/>
      <c r="B242" s="51" t="s">
        <v>437</v>
      </c>
      <c r="C242" s="52" t="s">
        <v>149</v>
      </c>
      <c r="D242" s="53" t="s">
        <v>67</v>
      </c>
      <c r="E242" s="54">
        <v>11.29</v>
      </c>
      <c r="F242" s="54">
        <v>25.36</v>
      </c>
      <c r="G242" s="55">
        <v>0.3</v>
      </c>
      <c r="H242" s="55">
        <v>2</v>
      </c>
      <c r="I242" s="55"/>
      <c r="J242" s="70">
        <f t="shared" si="24"/>
        <v>2.3</v>
      </c>
      <c r="K242" s="71">
        <f t="shared" si="23"/>
        <v>25.97</v>
      </c>
      <c r="L242" s="72">
        <f t="shared" si="25"/>
        <v>23.2660550458716</v>
      </c>
      <c r="M242" s="72">
        <f t="shared" si="26"/>
        <v>262.67376146789</v>
      </c>
      <c r="N242" s="73">
        <f t="shared" si="27"/>
        <v>236.70376146789</v>
      </c>
      <c r="O242" s="74">
        <f t="shared" si="28"/>
        <v>5.28889712390895e-5</v>
      </c>
      <c r="P242" s="75"/>
    </row>
    <row r="243" customHeight="1" outlineLevel="2" spans="1:16">
      <c r="A243" s="4"/>
      <c r="B243" s="51" t="s">
        <v>438</v>
      </c>
      <c r="C243" s="52" t="s">
        <v>427</v>
      </c>
      <c r="D243" s="53" t="s">
        <v>144</v>
      </c>
      <c r="E243" s="54">
        <v>150.5</v>
      </c>
      <c r="F243" s="54">
        <v>1.64</v>
      </c>
      <c r="G243" s="55">
        <v>0.5</v>
      </c>
      <c r="H243" s="55">
        <v>1.05</v>
      </c>
      <c r="I243" s="55"/>
      <c r="J243" s="70">
        <f t="shared" si="24"/>
        <v>1.55</v>
      </c>
      <c r="K243" s="71">
        <f t="shared" si="23"/>
        <v>233.28</v>
      </c>
      <c r="L243" s="72">
        <f t="shared" si="25"/>
        <v>1.5045871559633</v>
      </c>
      <c r="M243" s="72">
        <f t="shared" si="26"/>
        <v>226.440366972477</v>
      </c>
      <c r="N243" s="73">
        <f t="shared" si="27"/>
        <v>-6.83963302752295</v>
      </c>
      <c r="O243" s="74">
        <f t="shared" si="28"/>
        <v>-1.52824421646405e-6</v>
      </c>
      <c r="P243" s="75"/>
    </row>
    <row r="244" customHeight="1" outlineLevel="2" spans="1:16">
      <c r="A244" s="4"/>
      <c r="B244" s="51" t="s">
        <v>439</v>
      </c>
      <c r="C244" s="52" t="s">
        <v>429</v>
      </c>
      <c r="D244" s="53" t="s">
        <v>144</v>
      </c>
      <c r="E244" s="54">
        <v>150.5</v>
      </c>
      <c r="F244" s="54">
        <v>46.01</v>
      </c>
      <c r="G244" s="55">
        <v>3.5</v>
      </c>
      <c r="H244" s="55">
        <v>7.35</v>
      </c>
      <c r="I244" s="55">
        <v>30.52</v>
      </c>
      <c r="J244" s="70">
        <f t="shared" si="24"/>
        <v>41.37</v>
      </c>
      <c r="K244" s="71">
        <f t="shared" si="23"/>
        <v>6226.19</v>
      </c>
      <c r="L244" s="72">
        <f t="shared" si="25"/>
        <v>42.2110091743119</v>
      </c>
      <c r="M244" s="72">
        <f t="shared" si="26"/>
        <v>6352.75688073394</v>
      </c>
      <c r="N244" s="73">
        <f t="shared" si="27"/>
        <v>126.566880733945</v>
      </c>
      <c r="O244" s="74">
        <f t="shared" si="28"/>
        <v>2.82800411512133e-5</v>
      </c>
      <c r="P244" s="75"/>
    </row>
    <row r="245" customHeight="1" outlineLevel="2" spans="1:16">
      <c r="A245" s="4"/>
      <c r="B245" s="51" t="s">
        <v>440</v>
      </c>
      <c r="C245" s="52" t="s">
        <v>441</v>
      </c>
      <c r="D245" s="53" t="s">
        <v>90</v>
      </c>
      <c r="E245" s="54">
        <v>8</v>
      </c>
      <c r="F245" s="54"/>
      <c r="G245" s="55"/>
      <c r="H245" s="55"/>
      <c r="I245" s="55"/>
      <c r="J245" s="70">
        <f t="shared" si="24"/>
        <v>0</v>
      </c>
      <c r="K245" s="71">
        <f t="shared" si="23"/>
        <v>0</v>
      </c>
      <c r="L245" s="72">
        <f t="shared" si="25"/>
        <v>0</v>
      </c>
      <c r="M245" s="72">
        <f t="shared" si="26"/>
        <v>0</v>
      </c>
      <c r="N245" s="73">
        <f t="shared" si="27"/>
        <v>0</v>
      </c>
      <c r="O245" s="74">
        <f t="shared" si="28"/>
        <v>0</v>
      </c>
      <c r="P245" s="75"/>
    </row>
    <row r="246" customHeight="1" outlineLevel="2" spans="1:16">
      <c r="A246" s="4"/>
      <c r="B246" s="51" t="s">
        <v>442</v>
      </c>
      <c r="C246" s="52" t="s">
        <v>137</v>
      </c>
      <c r="D246" s="53" t="s">
        <v>67</v>
      </c>
      <c r="E246" s="54">
        <v>72</v>
      </c>
      <c r="F246" s="54">
        <v>2.55</v>
      </c>
      <c r="G246" s="55">
        <v>0.3</v>
      </c>
      <c r="H246" s="55">
        <v>1.05</v>
      </c>
      <c r="I246" s="55"/>
      <c r="J246" s="70">
        <f t="shared" si="24"/>
        <v>1.35</v>
      </c>
      <c r="K246" s="71">
        <f t="shared" si="23"/>
        <v>97.2</v>
      </c>
      <c r="L246" s="72">
        <f t="shared" si="25"/>
        <v>2.3394495412844</v>
      </c>
      <c r="M246" s="72">
        <f t="shared" si="26"/>
        <v>168.440366972477</v>
      </c>
      <c r="N246" s="73">
        <f t="shared" si="27"/>
        <v>71.240366972477</v>
      </c>
      <c r="O246" s="74">
        <f t="shared" si="28"/>
        <v>1.59179123158153e-5</v>
      </c>
      <c r="P246" s="75"/>
    </row>
    <row r="247" customHeight="1" outlineLevel="2" spans="1:16">
      <c r="A247" s="4"/>
      <c r="B247" s="51" t="s">
        <v>443</v>
      </c>
      <c r="C247" s="52" t="s">
        <v>149</v>
      </c>
      <c r="D247" s="53" t="s">
        <v>67</v>
      </c>
      <c r="E247" s="54">
        <v>21.6</v>
      </c>
      <c r="F247" s="54">
        <v>25.36</v>
      </c>
      <c r="G247" s="55">
        <v>0.3</v>
      </c>
      <c r="H247" s="55">
        <v>2</v>
      </c>
      <c r="I247" s="55"/>
      <c r="J247" s="70">
        <f t="shared" si="24"/>
        <v>2.3</v>
      </c>
      <c r="K247" s="71">
        <f t="shared" si="23"/>
        <v>49.68</v>
      </c>
      <c r="L247" s="72">
        <f t="shared" si="25"/>
        <v>23.2660550458716</v>
      </c>
      <c r="M247" s="72">
        <f t="shared" si="26"/>
        <v>502.546788990826</v>
      </c>
      <c r="N247" s="73">
        <f t="shared" si="27"/>
        <v>452.866788990826</v>
      </c>
      <c r="O247" s="74">
        <f t="shared" si="28"/>
        <v>0.000101188331057949</v>
      </c>
      <c r="P247" s="75"/>
    </row>
    <row r="248" customHeight="1" outlineLevel="2" spans="1:16">
      <c r="A248" s="4"/>
      <c r="B248" s="51" t="s">
        <v>444</v>
      </c>
      <c r="C248" s="52" t="s">
        <v>427</v>
      </c>
      <c r="D248" s="53" t="s">
        <v>144</v>
      </c>
      <c r="E248" s="54">
        <v>240</v>
      </c>
      <c r="F248" s="54">
        <v>1.64</v>
      </c>
      <c r="G248" s="55">
        <v>0.5</v>
      </c>
      <c r="H248" s="55">
        <v>1.05</v>
      </c>
      <c r="I248" s="55"/>
      <c r="J248" s="70">
        <f t="shared" si="24"/>
        <v>1.55</v>
      </c>
      <c r="K248" s="71">
        <f t="shared" si="23"/>
        <v>372</v>
      </c>
      <c r="L248" s="72">
        <f t="shared" si="25"/>
        <v>1.5045871559633</v>
      </c>
      <c r="M248" s="72">
        <f t="shared" si="26"/>
        <v>361.100917431193</v>
      </c>
      <c r="N248" s="73">
        <f t="shared" si="27"/>
        <v>-10.8990825688074</v>
      </c>
      <c r="O248" s="74">
        <f t="shared" si="28"/>
        <v>-2.43528561159901e-6</v>
      </c>
      <c r="P248" s="75"/>
    </row>
    <row r="249" customHeight="1" outlineLevel="2" spans="1:16">
      <c r="A249" s="4"/>
      <c r="B249" s="51" t="s">
        <v>445</v>
      </c>
      <c r="C249" s="52" t="s">
        <v>429</v>
      </c>
      <c r="D249" s="53" t="s">
        <v>144</v>
      </c>
      <c r="E249" s="54">
        <v>240</v>
      </c>
      <c r="F249" s="54">
        <v>46.01</v>
      </c>
      <c r="G249" s="55">
        <v>3.5</v>
      </c>
      <c r="H249" s="55">
        <v>7.35</v>
      </c>
      <c r="I249" s="55">
        <v>30.52</v>
      </c>
      <c r="J249" s="70">
        <f t="shared" si="24"/>
        <v>41.37</v>
      </c>
      <c r="K249" s="71">
        <f t="shared" si="23"/>
        <v>9928.8</v>
      </c>
      <c r="L249" s="72">
        <f t="shared" si="25"/>
        <v>42.2110091743119</v>
      </c>
      <c r="M249" s="72">
        <f t="shared" si="26"/>
        <v>10130.6422018349</v>
      </c>
      <c r="N249" s="73">
        <f t="shared" si="27"/>
        <v>201.842201834863</v>
      </c>
      <c r="O249" s="74">
        <f t="shared" si="28"/>
        <v>4.50995216192486e-5</v>
      </c>
      <c r="P249" s="75"/>
    </row>
    <row r="250" customHeight="1" outlineLevel="2" spans="1:16">
      <c r="A250" s="4"/>
      <c r="B250" s="51" t="s">
        <v>446</v>
      </c>
      <c r="C250" s="52" t="s">
        <v>447</v>
      </c>
      <c r="D250" s="53" t="s">
        <v>90</v>
      </c>
      <c r="E250" s="54">
        <v>5</v>
      </c>
      <c r="F250" s="54"/>
      <c r="G250" s="55"/>
      <c r="H250" s="55"/>
      <c r="I250" s="55"/>
      <c r="J250" s="70">
        <f t="shared" si="24"/>
        <v>0</v>
      </c>
      <c r="K250" s="71">
        <f t="shared" si="23"/>
        <v>0</v>
      </c>
      <c r="L250" s="72">
        <f t="shared" si="25"/>
        <v>0</v>
      </c>
      <c r="M250" s="72">
        <f t="shared" si="26"/>
        <v>0</v>
      </c>
      <c r="N250" s="73">
        <f t="shared" si="27"/>
        <v>0</v>
      </c>
      <c r="O250" s="74">
        <f t="shared" si="28"/>
        <v>0</v>
      </c>
      <c r="P250" s="75"/>
    </row>
    <row r="251" customHeight="1" outlineLevel="2" spans="1:16">
      <c r="A251" s="4"/>
      <c r="B251" s="51" t="s">
        <v>448</v>
      </c>
      <c r="C251" s="52" t="s">
        <v>137</v>
      </c>
      <c r="D251" s="53" t="s">
        <v>67</v>
      </c>
      <c r="E251" s="54">
        <v>67.5</v>
      </c>
      <c r="F251" s="54">
        <v>2.55</v>
      </c>
      <c r="G251" s="55">
        <v>0.3</v>
      </c>
      <c r="H251" s="55">
        <v>1.05</v>
      </c>
      <c r="I251" s="55"/>
      <c r="J251" s="70">
        <f t="shared" si="24"/>
        <v>1.35</v>
      </c>
      <c r="K251" s="71">
        <f t="shared" si="23"/>
        <v>91.13</v>
      </c>
      <c r="L251" s="72">
        <f t="shared" si="25"/>
        <v>2.3394495412844</v>
      </c>
      <c r="M251" s="72">
        <f t="shared" si="26"/>
        <v>157.912844036697</v>
      </c>
      <c r="N251" s="73">
        <f t="shared" si="27"/>
        <v>66.7828440366972</v>
      </c>
      <c r="O251" s="74">
        <f t="shared" si="28"/>
        <v>1.4921925598553e-5</v>
      </c>
      <c r="P251" s="75"/>
    </row>
    <row r="252" customHeight="1" outlineLevel="2" spans="1:16">
      <c r="A252" s="4"/>
      <c r="B252" s="51" t="s">
        <v>449</v>
      </c>
      <c r="C252" s="52" t="s">
        <v>149</v>
      </c>
      <c r="D252" s="53" t="s">
        <v>67</v>
      </c>
      <c r="E252" s="54">
        <v>20.25</v>
      </c>
      <c r="F252" s="54">
        <v>25.36</v>
      </c>
      <c r="G252" s="55">
        <v>0.3</v>
      </c>
      <c r="H252" s="55">
        <v>2</v>
      </c>
      <c r="I252" s="55"/>
      <c r="J252" s="70">
        <f t="shared" si="24"/>
        <v>2.3</v>
      </c>
      <c r="K252" s="71">
        <f t="shared" si="23"/>
        <v>46.58</v>
      </c>
      <c r="L252" s="72">
        <f t="shared" si="25"/>
        <v>23.2660550458716</v>
      </c>
      <c r="M252" s="72">
        <f t="shared" si="26"/>
        <v>471.137614678899</v>
      </c>
      <c r="N252" s="73">
        <f t="shared" si="27"/>
        <v>424.557614678899</v>
      </c>
      <c r="O252" s="74">
        <f t="shared" si="28"/>
        <v>9.48629431693033e-5</v>
      </c>
      <c r="P252" s="75"/>
    </row>
    <row r="253" customHeight="1" outlineLevel="2" spans="1:16">
      <c r="A253" s="4"/>
      <c r="B253" s="51" t="s">
        <v>450</v>
      </c>
      <c r="C253" s="52" t="s">
        <v>427</v>
      </c>
      <c r="D253" s="53" t="s">
        <v>144</v>
      </c>
      <c r="E253" s="54">
        <v>225</v>
      </c>
      <c r="F253" s="54">
        <v>1.64</v>
      </c>
      <c r="G253" s="55">
        <v>0.5</v>
      </c>
      <c r="H253" s="55">
        <v>1.05</v>
      </c>
      <c r="I253" s="55"/>
      <c r="J253" s="70">
        <f t="shared" si="24"/>
        <v>1.55</v>
      </c>
      <c r="K253" s="71">
        <f t="shared" si="23"/>
        <v>348.75</v>
      </c>
      <c r="L253" s="72">
        <f t="shared" si="25"/>
        <v>1.5045871559633</v>
      </c>
      <c r="M253" s="72">
        <f t="shared" si="26"/>
        <v>338.532110091743</v>
      </c>
      <c r="N253" s="73">
        <f t="shared" si="27"/>
        <v>-10.2178899082569</v>
      </c>
      <c r="O253" s="74">
        <f t="shared" si="28"/>
        <v>-2.28308026087406e-6</v>
      </c>
      <c r="P253" s="75"/>
    </row>
    <row r="254" customHeight="1" outlineLevel="2" spans="1:16">
      <c r="A254" s="4"/>
      <c r="B254" s="51" t="s">
        <v>451</v>
      </c>
      <c r="C254" s="52" t="s">
        <v>429</v>
      </c>
      <c r="D254" s="53" t="s">
        <v>144</v>
      </c>
      <c r="E254" s="54">
        <v>225</v>
      </c>
      <c r="F254" s="54">
        <v>46.01</v>
      </c>
      <c r="G254" s="55">
        <v>3.5</v>
      </c>
      <c r="H254" s="55">
        <v>7.35</v>
      </c>
      <c r="I254" s="55">
        <v>30.52</v>
      </c>
      <c r="J254" s="70">
        <f t="shared" si="24"/>
        <v>41.37</v>
      </c>
      <c r="K254" s="71">
        <f t="shared" ref="K254:K264" si="29">ROUND(J254*E254,2)</f>
        <v>9308.25</v>
      </c>
      <c r="L254" s="72">
        <f t="shared" si="25"/>
        <v>42.2110091743119</v>
      </c>
      <c r="M254" s="72">
        <f t="shared" si="26"/>
        <v>9497.47706422018</v>
      </c>
      <c r="N254" s="73">
        <f t="shared" si="27"/>
        <v>189.227064220184</v>
      </c>
      <c r="O254" s="74">
        <f t="shared" si="28"/>
        <v>4.22808015180455e-5</v>
      </c>
      <c r="P254" s="75"/>
    </row>
    <row r="255" customHeight="1" outlineLevel="2" spans="1:16">
      <c r="A255" s="4"/>
      <c r="B255" s="51" t="s">
        <v>452</v>
      </c>
      <c r="C255" s="52" t="s">
        <v>453</v>
      </c>
      <c r="D255" s="53" t="s">
        <v>90</v>
      </c>
      <c r="E255" s="54">
        <v>116</v>
      </c>
      <c r="F255" s="54"/>
      <c r="G255" s="55"/>
      <c r="H255" s="55"/>
      <c r="I255" s="55"/>
      <c r="J255" s="70">
        <f t="shared" si="24"/>
        <v>0</v>
      </c>
      <c r="K255" s="71">
        <f t="shared" si="29"/>
        <v>0</v>
      </c>
      <c r="L255" s="72">
        <f t="shared" si="25"/>
        <v>0</v>
      </c>
      <c r="M255" s="72">
        <f t="shared" si="26"/>
        <v>0</v>
      </c>
      <c r="N255" s="73">
        <f t="shared" si="27"/>
        <v>0</v>
      </c>
      <c r="O255" s="74">
        <f t="shared" si="28"/>
        <v>0</v>
      </c>
      <c r="P255" s="75"/>
    </row>
    <row r="256" customHeight="1" outlineLevel="2" spans="1:16">
      <c r="A256" s="4"/>
      <c r="B256" s="51" t="s">
        <v>454</v>
      </c>
      <c r="C256" s="52" t="s">
        <v>137</v>
      </c>
      <c r="D256" s="53" t="s">
        <v>67</v>
      </c>
      <c r="E256" s="54">
        <v>986</v>
      </c>
      <c r="F256" s="54">
        <v>2.55</v>
      </c>
      <c r="G256" s="55">
        <v>0.3</v>
      </c>
      <c r="H256" s="55">
        <v>1.05</v>
      </c>
      <c r="I256" s="55"/>
      <c r="J256" s="70">
        <f t="shared" si="24"/>
        <v>1.35</v>
      </c>
      <c r="K256" s="71">
        <f t="shared" si="29"/>
        <v>1331.1</v>
      </c>
      <c r="L256" s="72">
        <f t="shared" si="25"/>
        <v>2.3394495412844</v>
      </c>
      <c r="M256" s="72">
        <f t="shared" si="26"/>
        <v>2306.69724770642</v>
      </c>
      <c r="N256" s="73">
        <f t="shared" si="27"/>
        <v>975.597247706422</v>
      </c>
      <c r="O256" s="74">
        <f t="shared" si="28"/>
        <v>0.00021798696588047</v>
      </c>
      <c r="P256" s="75"/>
    </row>
    <row r="257" customHeight="1" outlineLevel="2" spans="1:16">
      <c r="A257" s="4"/>
      <c r="B257" s="51" t="s">
        <v>455</v>
      </c>
      <c r="C257" s="52" t="s">
        <v>139</v>
      </c>
      <c r="D257" s="53" t="s">
        <v>67</v>
      </c>
      <c r="E257" s="54">
        <v>1073</v>
      </c>
      <c r="F257" s="54">
        <v>25.36</v>
      </c>
      <c r="G257" s="55">
        <v>0.3</v>
      </c>
      <c r="H257" s="55">
        <v>1.05</v>
      </c>
      <c r="I257" s="55"/>
      <c r="J257" s="70">
        <f t="shared" si="24"/>
        <v>1.35</v>
      </c>
      <c r="K257" s="71">
        <f t="shared" si="29"/>
        <v>1448.55</v>
      </c>
      <c r="L257" s="72">
        <f t="shared" si="25"/>
        <v>23.2660550458716</v>
      </c>
      <c r="M257" s="72">
        <f t="shared" si="26"/>
        <v>24964.4770642202</v>
      </c>
      <c r="N257" s="73">
        <f t="shared" si="27"/>
        <v>23515.9270642202</v>
      </c>
      <c r="O257" s="74">
        <f t="shared" si="28"/>
        <v>0.00525438709738792</v>
      </c>
      <c r="P257" s="75"/>
    </row>
    <row r="258" customHeight="1" outlineLevel="2" spans="1:16">
      <c r="A258" s="4"/>
      <c r="B258" s="51" t="s">
        <v>456</v>
      </c>
      <c r="C258" s="52" t="s">
        <v>457</v>
      </c>
      <c r="D258" s="53"/>
      <c r="E258" s="54"/>
      <c r="F258" s="54"/>
      <c r="G258" s="55"/>
      <c r="H258" s="55"/>
      <c r="I258" s="55"/>
      <c r="J258" s="70">
        <f t="shared" si="24"/>
        <v>0</v>
      </c>
      <c r="K258" s="71">
        <f t="shared" si="29"/>
        <v>0</v>
      </c>
      <c r="L258" s="72">
        <f t="shared" si="25"/>
        <v>0</v>
      </c>
      <c r="M258" s="72">
        <f t="shared" si="26"/>
        <v>0</v>
      </c>
      <c r="N258" s="73">
        <f t="shared" si="27"/>
        <v>0</v>
      </c>
      <c r="O258" s="74">
        <f t="shared" si="28"/>
        <v>0</v>
      </c>
      <c r="P258" s="75"/>
    </row>
    <row r="259" customHeight="1" outlineLevel="2" spans="1:16">
      <c r="A259" s="4"/>
      <c r="B259" s="51" t="s">
        <v>458</v>
      </c>
      <c r="C259" s="52" t="s">
        <v>459</v>
      </c>
      <c r="D259" s="53" t="s">
        <v>90</v>
      </c>
      <c r="E259" s="54">
        <v>1</v>
      </c>
      <c r="F259" s="54">
        <v>2000</v>
      </c>
      <c r="G259" s="55"/>
      <c r="H259" s="55"/>
      <c r="I259" s="55">
        <v>2000</v>
      </c>
      <c r="J259" s="70">
        <f t="shared" si="24"/>
        <v>2000</v>
      </c>
      <c r="K259" s="71">
        <f t="shared" si="29"/>
        <v>2000</v>
      </c>
      <c r="L259" s="72">
        <f t="shared" si="25"/>
        <v>1834.8623853211</v>
      </c>
      <c r="M259" s="72">
        <f t="shared" si="26"/>
        <v>1834.8623853211</v>
      </c>
      <c r="N259" s="73">
        <f t="shared" si="27"/>
        <v>-165.137614678899</v>
      </c>
      <c r="O259" s="74">
        <f t="shared" si="28"/>
        <v>-3.68982668424091e-5</v>
      </c>
      <c r="P259" s="75"/>
    </row>
    <row r="260" customHeight="1" outlineLevel="2" spans="1:16">
      <c r="A260" s="4"/>
      <c r="B260" s="51" t="s">
        <v>460</v>
      </c>
      <c r="C260" s="52" t="s">
        <v>461</v>
      </c>
      <c r="D260" s="53"/>
      <c r="E260" s="54"/>
      <c r="F260" s="54"/>
      <c r="G260" s="55"/>
      <c r="H260" s="55"/>
      <c r="I260" s="55"/>
      <c r="J260" s="70">
        <f t="shared" si="24"/>
        <v>0</v>
      </c>
      <c r="K260" s="71">
        <f t="shared" si="29"/>
        <v>0</v>
      </c>
      <c r="L260" s="72">
        <f t="shared" si="25"/>
        <v>0</v>
      </c>
      <c r="M260" s="72">
        <f t="shared" si="26"/>
        <v>0</v>
      </c>
      <c r="N260" s="73">
        <f t="shared" si="27"/>
        <v>0</v>
      </c>
      <c r="O260" s="74">
        <f t="shared" si="28"/>
        <v>0</v>
      </c>
      <c r="P260" s="75"/>
    </row>
    <row r="261" customHeight="1" outlineLevel="2" spans="1:16">
      <c r="A261" s="4"/>
      <c r="B261" s="51" t="s">
        <v>462</v>
      </c>
      <c r="C261" s="52" t="s">
        <v>463</v>
      </c>
      <c r="D261" s="53" t="s">
        <v>95</v>
      </c>
      <c r="E261" s="54"/>
      <c r="F261" s="54"/>
      <c r="G261" s="55"/>
      <c r="H261" s="55"/>
      <c r="I261" s="55"/>
      <c r="J261" s="70">
        <f t="shared" si="24"/>
        <v>0</v>
      </c>
      <c r="K261" s="71">
        <f t="shared" si="29"/>
        <v>0</v>
      </c>
      <c r="L261" s="72">
        <f t="shared" si="25"/>
        <v>0</v>
      </c>
      <c r="M261" s="72">
        <f t="shared" si="26"/>
        <v>0</v>
      </c>
      <c r="N261" s="73">
        <f t="shared" si="27"/>
        <v>0</v>
      </c>
      <c r="O261" s="74">
        <f t="shared" si="28"/>
        <v>0</v>
      </c>
      <c r="P261" s="75"/>
    </row>
    <row r="262" customHeight="1" outlineLevel="2" spans="1:16">
      <c r="A262" s="4"/>
      <c r="B262" s="51" t="s">
        <v>464</v>
      </c>
      <c r="C262" s="52" t="s">
        <v>463</v>
      </c>
      <c r="D262" s="53" t="s">
        <v>95</v>
      </c>
      <c r="E262" s="54">
        <v>26</v>
      </c>
      <c r="F262" s="54">
        <v>50</v>
      </c>
      <c r="G262" s="55"/>
      <c r="H262" s="55"/>
      <c r="I262" s="55">
        <v>100</v>
      </c>
      <c r="J262" s="70">
        <f t="shared" si="24"/>
        <v>100</v>
      </c>
      <c r="K262" s="71">
        <f t="shared" si="29"/>
        <v>2600</v>
      </c>
      <c r="L262" s="72">
        <f t="shared" si="25"/>
        <v>45.8715596330275</v>
      </c>
      <c r="M262" s="72">
        <f t="shared" si="26"/>
        <v>1192.66055045872</v>
      </c>
      <c r="N262" s="73">
        <f t="shared" si="27"/>
        <v>-1407.33944954128</v>
      </c>
      <c r="O262" s="74">
        <f t="shared" si="28"/>
        <v>-0.000314455229645864</v>
      </c>
      <c r="P262" s="75"/>
    </row>
    <row r="263" customHeight="1" outlineLevel="2" spans="1:16">
      <c r="A263" s="4"/>
      <c r="B263" s="51" t="s">
        <v>465</v>
      </c>
      <c r="C263" s="52" t="s">
        <v>466</v>
      </c>
      <c r="D263" s="53" t="s">
        <v>95</v>
      </c>
      <c r="E263" s="54"/>
      <c r="F263" s="54"/>
      <c r="G263" s="55"/>
      <c r="H263" s="55"/>
      <c r="I263" s="55"/>
      <c r="J263" s="70">
        <f t="shared" si="24"/>
        <v>0</v>
      </c>
      <c r="K263" s="71">
        <f t="shared" si="29"/>
        <v>0</v>
      </c>
      <c r="L263" s="72">
        <f t="shared" si="25"/>
        <v>0</v>
      </c>
      <c r="M263" s="72">
        <f t="shared" si="26"/>
        <v>0</v>
      </c>
      <c r="N263" s="73">
        <f t="shared" si="27"/>
        <v>0</v>
      </c>
      <c r="O263" s="74">
        <f t="shared" si="28"/>
        <v>0</v>
      </c>
      <c r="P263" s="75"/>
    </row>
    <row r="264" customHeight="1" outlineLevel="2" spans="1:16">
      <c r="A264" s="4"/>
      <c r="B264" s="51" t="s">
        <v>467</v>
      </c>
      <c r="C264" s="52" t="s">
        <v>466</v>
      </c>
      <c r="D264" s="53" t="s">
        <v>95</v>
      </c>
      <c r="E264" s="54">
        <v>12</v>
      </c>
      <c r="F264" s="54">
        <v>200</v>
      </c>
      <c r="G264" s="55"/>
      <c r="H264" s="55"/>
      <c r="I264" s="55">
        <v>200</v>
      </c>
      <c r="J264" s="70">
        <f t="shared" si="24"/>
        <v>200</v>
      </c>
      <c r="K264" s="71">
        <f t="shared" si="29"/>
        <v>2400</v>
      </c>
      <c r="L264" s="72">
        <f t="shared" si="25"/>
        <v>183.48623853211</v>
      </c>
      <c r="M264" s="72">
        <f t="shared" si="26"/>
        <v>2201.83486238532</v>
      </c>
      <c r="N264" s="73">
        <f t="shared" si="27"/>
        <v>-198.165137614679</v>
      </c>
      <c r="O264" s="74">
        <f t="shared" si="28"/>
        <v>-4.42779202108908e-5</v>
      </c>
      <c r="P264" s="75"/>
    </row>
    <row r="265" customHeight="1" spans="1:16">
      <c r="A265" s="4"/>
      <c r="B265" s="47" t="s">
        <v>29</v>
      </c>
      <c r="C265" s="48" t="s">
        <v>468</v>
      </c>
      <c r="D265" s="49"/>
      <c r="E265" s="50"/>
      <c r="F265" s="50"/>
      <c r="G265" s="50" cm="1">
        <f t="array" ref="G265">SUMPRODUCT($E$266:$E$284,G266:G284)</f>
        <v>2853.5</v>
      </c>
      <c r="H265" s="50" cm="1">
        <f t="array" ref="H265">SUMPRODUCT($E$266:$E$284,H266:H284)</f>
        <v>0</v>
      </c>
      <c r="I265" s="50" cm="1">
        <f t="array" ref="I265">SUMPRODUCT($E$266:$E$284,I266:I284)</f>
        <v>30858.31</v>
      </c>
      <c r="J265" s="66"/>
      <c r="K265" s="67">
        <f>SUM(G265:I265)</f>
        <v>33711.81</v>
      </c>
      <c r="L265" s="66"/>
      <c r="M265" s="67">
        <f>SUM(M266:M284)</f>
        <v>34291.0091743119</v>
      </c>
      <c r="N265" s="67">
        <f>SUM(N266:N284)</f>
        <v>579.199174311926</v>
      </c>
      <c r="O265" s="68">
        <f>N265/$M$265</f>
        <v>0.0168907007480496</v>
      </c>
      <c r="P265" s="69"/>
    </row>
    <row r="266" customHeight="1" outlineLevel="1" spans="1:16">
      <c r="A266" s="4"/>
      <c r="B266" s="51" t="s">
        <v>469</v>
      </c>
      <c r="C266" s="52" t="s">
        <v>57</v>
      </c>
      <c r="D266" s="53"/>
      <c r="E266" s="54"/>
      <c r="F266" s="54">
        <v>0</v>
      </c>
      <c r="G266" s="55"/>
      <c r="H266" s="55"/>
      <c r="I266" s="55"/>
      <c r="J266" s="70">
        <f t="shared" ref="J266:J269" si="30">SUM(G266:I266)</f>
        <v>0</v>
      </c>
      <c r="K266" s="71">
        <f t="shared" ref="K266:K284" si="31">ROUND(J266*E266,2)</f>
        <v>0</v>
      </c>
      <c r="L266" s="72">
        <f t="shared" ref="L266:L269" si="32">F266-F266/1.09*0.09</f>
        <v>0</v>
      </c>
      <c r="M266" s="72">
        <f t="shared" ref="M266:M269" si="33">L266*E266</f>
        <v>0</v>
      </c>
      <c r="N266" s="73">
        <f t="shared" ref="N266:N269" si="34">M266-K266</f>
        <v>0</v>
      </c>
      <c r="O266" s="74"/>
      <c r="P266" s="75"/>
    </row>
    <row r="267" customHeight="1" outlineLevel="2" spans="1:16">
      <c r="A267" s="4"/>
      <c r="B267" s="51" t="s">
        <v>470</v>
      </c>
      <c r="C267" s="52" t="s">
        <v>471</v>
      </c>
      <c r="D267" s="53"/>
      <c r="E267" s="54"/>
      <c r="F267" s="54">
        <v>0</v>
      </c>
      <c r="G267" s="55"/>
      <c r="H267" s="55"/>
      <c r="I267" s="55"/>
      <c r="J267" s="70">
        <f t="shared" si="30"/>
        <v>0</v>
      </c>
      <c r="K267" s="71">
        <f t="shared" si="31"/>
        <v>0</v>
      </c>
      <c r="L267" s="72">
        <f t="shared" si="32"/>
        <v>0</v>
      </c>
      <c r="M267" s="72">
        <f t="shared" si="33"/>
        <v>0</v>
      </c>
      <c r="N267" s="73">
        <f t="shared" si="34"/>
        <v>0</v>
      </c>
      <c r="O267" s="74">
        <f t="shared" ref="O267:O284" si="35">N267/$M$6</f>
        <v>0</v>
      </c>
      <c r="P267" s="75"/>
    </row>
    <row r="268" customHeight="1" outlineLevel="2" spans="1:16">
      <c r="A268" s="4"/>
      <c r="B268" s="51" t="s">
        <v>472</v>
      </c>
      <c r="C268" s="52" t="s">
        <v>473</v>
      </c>
      <c r="D268" s="53"/>
      <c r="E268" s="54"/>
      <c r="F268" s="54">
        <v>0</v>
      </c>
      <c r="G268" s="55"/>
      <c r="H268" s="55"/>
      <c r="I268" s="55"/>
      <c r="J268" s="70">
        <f t="shared" si="30"/>
        <v>0</v>
      </c>
      <c r="K268" s="71">
        <f t="shared" si="31"/>
        <v>0</v>
      </c>
      <c r="L268" s="72">
        <f t="shared" si="32"/>
        <v>0</v>
      </c>
      <c r="M268" s="72">
        <f t="shared" si="33"/>
        <v>0</v>
      </c>
      <c r="N268" s="73">
        <f t="shared" si="34"/>
        <v>0</v>
      </c>
      <c r="O268" s="74">
        <f t="shared" si="35"/>
        <v>0</v>
      </c>
      <c r="P268" s="75"/>
    </row>
    <row r="269" customHeight="1" outlineLevel="2" spans="1:16">
      <c r="A269" s="4"/>
      <c r="B269" s="51" t="s">
        <v>474</v>
      </c>
      <c r="C269" s="76" t="s">
        <v>475</v>
      </c>
      <c r="D269" s="53" t="s">
        <v>476</v>
      </c>
      <c r="E269" s="54">
        <v>1</v>
      </c>
      <c r="F269" s="54">
        <v>26169</v>
      </c>
      <c r="G269" s="55">
        <v>1300</v>
      </c>
      <c r="H269" s="55"/>
      <c r="I269" s="55">
        <v>23000</v>
      </c>
      <c r="J269" s="70">
        <f t="shared" si="30"/>
        <v>24300</v>
      </c>
      <c r="K269" s="71">
        <f t="shared" si="31"/>
        <v>24300</v>
      </c>
      <c r="L269" s="72">
        <f t="shared" si="32"/>
        <v>24008.2568807339</v>
      </c>
      <c r="M269" s="72">
        <f t="shared" si="33"/>
        <v>24008.2568807339</v>
      </c>
      <c r="N269" s="73">
        <f t="shared" si="34"/>
        <v>-291.743119266055</v>
      </c>
      <c r="O269" s="74">
        <f t="shared" si="35"/>
        <v>-6.5186938088256e-5</v>
      </c>
      <c r="P269" s="75"/>
    </row>
    <row r="270" customHeight="1" outlineLevel="2" spans="1:16">
      <c r="A270" s="4"/>
      <c r="B270" s="51" t="s">
        <v>477</v>
      </c>
      <c r="C270" s="52" t="s">
        <v>478</v>
      </c>
      <c r="D270" s="53" t="s">
        <v>81</v>
      </c>
      <c r="E270" s="54">
        <v>5</v>
      </c>
      <c r="F270" s="54">
        <v>64</v>
      </c>
      <c r="G270" s="55">
        <v>0.5</v>
      </c>
      <c r="H270" s="55"/>
      <c r="I270" s="55">
        <v>21.35</v>
      </c>
      <c r="J270" s="70">
        <f t="shared" ref="J270:J284" si="36">SUM(G270:I270)</f>
        <v>21.85</v>
      </c>
      <c r="K270" s="71">
        <f t="shared" si="31"/>
        <v>109.25</v>
      </c>
      <c r="L270" s="72">
        <f t="shared" ref="L270:L284" si="37">F270-F270/1.09*0.09</f>
        <v>58.7155963302752</v>
      </c>
      <c r="M270" s="72">
        <f t="shared" ref="M270:M284" si="38">L270*E270</f>
        <v>293.577981651376</v>
      </c>
      <c r="N270" s="73">
        <f t="shared" ref="N270:N284" si="39">M270-K270</f>
        <v>184.327981651376</v>
      </c>
      <c r="O270" s="74">
        <f t="shared" si="35"/>
        <v>4.1186152935054e-5</v>
      </c>
      <c r="P270" s="75"/>
    </row>
    <row r="271" customHeight="1" outlineLevel="2" spans="1:16">
      <c r="A271" s="4"/>
      <c r="B271" s="51" t="s">
        <v>479</v>
      </c>
      <c r="C271" s="52" t="s">
        <v>480</v>
      </c>
      <c r="D271" s="53" t="s">
        <v>95</v>
      </c>
      <c r="E271" s="54">
        <v>1</v>
      </c>
      <c r="F271" s="54">
        <v>486</v>
      </c>
      <c r="G271" s="55">
        <v>50</v>
      </c>
      <c r="H271" s="55"/>
      <c r="I271" s="55">
        <v>350</v>
      </c>
      <c r="J271" s="70">
        <f t="shared" si="36"/>
        <v>400</v>
      </c>
      <c r="K271" s="71">
        <f t="shared" si="31"/>
        <v>400</v>
      </c>
      <c r="L271" s="72">
        <f t="shared" si="37"/>
        <v>445.871559633028</v>
      </c>
      <c r="M271" s="72">
        <f t="shared" si="38"/>
        <v>445.871559633028</v>
      </c>
      <c r="N271" s="73">
        <f t="shared" si="39"/>
        <v>45.8715596330275</v>
      </c>
      <c r="O271" s="74">
        <f t="shared" si="35"/>
        <v>1.02495185673358e-5</v>
      </c>
      <c r="P271" s="75"/>
    </row>
    <row r="272" customHeight="1" outlineLevel="2" spans="1:16">
      <c r="A272" s="4"/>
      <c r="B272" s="51" t="s">
        <v>481</v>
      </c>
      <c r="C272" s="52" t="s">
        <v>482</v>
      </c>
      <c r="D272" s="53" t="s">
        <v>95</v>
      </c>
      <c r="E272" s="54">
        <v>1</v>
      </c>
      <c r="F272" s="54">
        <v>886</v>
      </c>
      <c r="G272" s="55">
        <v>50</v>
      </c>
      <c r="H272" s="55"/>
      <c r="I272" s="55">
        <v>560</v>
      </c>
      <c r="J272" s="70">
        <f t="shared" si="36"/>
        <v>610</v>
      </c>
      <c r="K272" s="71">
        <f t="shared" si="31"/>
        <v>610</v>
      </c>
      <c r="L272" s="72">
        <f t="shared" si="37"/>
        <v>812.844036697248</v>
      </c>
      <c r="M272" s="72">
        <f t="shared" si="38"/>
        <v>812.844036697248</v>
      </c>
      <c r="N272" s="73">
        <f t="shared" si="39"/>
        <v>202.844036697248</v>
      </c>
      <c r="O272" s="74">
        <f t="shared" si="35"/>
        <v>4.53233711047591e-5</v>
      </c>
      <c r="P272" s="75"/>
    </row>
    <row r="273" customHeight="1" outlineLevel="2" spans="1:16">
      <c r="A273" s="4"/>
      <c r="B273" s="51" t="s">
        <v>483</v>
      </c>
      <c r="C273" s="76" t="s">
        <v>484</v>
      </c>
      <c r="D273" s="53" t="s">
        <v>95</v>
      </c>
      <c r="E273" s="54">
        <v>1</v>
      </c>
      <c r="F273" s="54">
        <v>2958</v>
      </c>
      <c r="G273" s="55">
        <v>300</v>
      </c>
      <c r="H273" s="55"/>
      <c r="I273" s="55">
        <v>2800</v>
      </c>
      <c r="J273" s="70">
        <f t="shared" si="36"/>
        <v>3100</v>
      </c>
      <c r="K273" s="71">
        <f t="shared" si="31"/>
        <v>3100</v>
      </c>
      <c r="L273" s="72">
        <f t="shared" si="37"/>
        <v>2713.76146788991</v>
      </c>
      <c r="M273" s="72">
        <f t="shared" si="38"/>
        <v>2713.76146788991</v>
      </c>
      <c r="N273" s="73">
        <f t="shared" si="39"/>
        <v>-386.238532110092</v>
      </c>
      <c r="O273" s="74">
        <f t="shared" si="35"/>
        <v>-8.63009463369679e-5</v>
      </c>
      <c r="P273" s="75"/>
    </row>
    <row r="274" customHeight="1" outlineLevel="2" spans="1:16">
      <c r="A274" s="4"/>
      <c r="B274" s="51" t="s">
        <v>485</v>
      </c>
      <c r="C274" s="52" t="s">
        <v>486</v>
      </c>
      <c r="D274" s="53" t="s">
        <v>95</v>
      </c>
      <c r="E274" s="54">
        <v>1</v>
      </c>
      <c r="F274" s="54">
        <v>2071.7</v>
      </c>
      <c r="G274" s="55">
        <v>500</v>
      </c>
      <c r="H274" s="55"/>
      <c r="I274" s="55">
        <v>1700</v>
      </c>
      <c r="J274" s="70">
        <f t="shared" si="36"/>
        <v>2200</v>
      </c>
      <c r="K274" s="71">
        <f t="shared" si="31"/>
        <v>2200</v>
      </c>
      <c r="L274" s="72">
        <f t="shared" si="37"/>
        <v>1900.64220183486</v>
      </c>
      <c r="M274" s="72">
        <f t="shared" si="38"/>
        <v>1900.64220183486</v>
      </c>
      <c r="N274" s="73">
        <f t="shared" si="39"/>
        <v>-299.357798165138</v>
      </c>
      <c r="O274" s="74">
        <f t="shared" si="35"/>
        <v>-6.68883581704338e-5</v>
      </c>
      <c r="P274" s="75"/>
    </row>
    <row r="275" customHeight="1" outlineLevel="2" spans="1:16">
      <c r="A275" s="4"/>
      <c r="B275" s="51" t="s">
        <v>487</v>
      </c>
      <c r="C275" s="52" t="s">
        <v>488</v>
      </c>
      <c r="D275" s="53" t="s">
        <v>95</v>
      </c>
      <c r="E275" s="54">
        <v>5</v>
      </c>
      <c r="F275" s="54">
        <v>5.5</v>
      </c>
      <c r="G275" s="55"/>
      <c r="H275" s="55"/>
      <c r="I275" s="55">
        <v>5</v>
      </c>
      <c r="J275" s="70">
        <f t="shared" si="36"/>
        <v>5</v>
      </c>
      <c r="K275" s="71">
        <f t="shared" si="31"/>
        <v>25</v>
      </c>
      <c r="L275" s="72">
        <f t="shared" si="37"/>
        <v>5.04587155963303</v>
      </c>
      <c r="M275" s="72">
        <f t="shared" si="38"/>
        <v>25.2293577981651</v>
      </c>
      <c r="N275" s="73">
        <f t="shared" si="39"/>
        <v>0.22935779816514</v>
      </c>
      <c r="O275" s="74">
        <f t="shared" si="35"/>
        <v>5.12475928366797e-8</v>
      </c>
      <c r="P275" s="75"/>
    </row>
    <row r="276" customHeight="1" outlineLevel="2" spans="1:16">
      <c r="A276" s="4"/>
      <c r="B276" s="51" t="s">
        <v>489</v>
      </c>
      <c r="C276" s="52" t="s">
        <v>490</v>
      </c>
      <c r="D276" s="53" t="s">
        <v>95</v>
      </c>
      <c r="E276" s="54">
        <v>40</v>
      </c>
      <c r="F276" s="54">
        <v>4.5</v>
      </c>
      <c r="G276" s="55"/>
      <c r="H276" s="55"/>
      <c r="I276" s="55">
        <v>4</v>
      </c>
      <c r="J276" s="70">
        <f t="shared" si="36"/>
        <v>4</v>
      </c>
      <c r="K276" s="71">
        <f t="shared" si="31"/>
        <v>160</v>
      </c>
      <c r="L276" s="72">
        <f t="shared" si="37"/>
        <v>4.12844036697248</v>
      </c>
      <c r="M276" s="72">
        <f t="shared" si="38"/>
        <v>165.137614678899</v>
      </c>
      <c r="N276" s="73">
        <f t="shared" si="39"/>
        <v>5.13761467889907</v>
      </c>
      <c r="O276" s="74">
        <f t="shared" si="35"/>
        <v>1.14794607954161e-6</v>
      </c>
      <c r="P276" s="75"/>
    </row>
    <row r="277" customHeight="1" outlineLevel="2" spans="1:16">
      <c r="A277" s="4"/>
      <c r="B277" s="51" t="s">
        <v>491</v>
      </c>
      <c r="C277" s="52" t="s">
        <v>492</v>
      </c>
      <c r="D277" s="53" t="s">
        <v>81</v>
      </c>
      <c r="E277" s="54">
        <v>30</v>
      </c>
      <c r="F277" s="54">
        <v>22</v>
      </c>
      <c r="G277" s="55">
        <v>2</v>
      </c>
      <c r="H277" s="55"/>
      <c r="I277" s="55">
        <v>5</v>
      </c>
      <c r="J277" s="70">
        <f t="shared" si="36"/>
        <v>7</v>
      </c>
      <c r="K277" s="71">
        <f t="shared" si="31"/>
        <v>210</v>
      </c>
      <c r="L277" s="72">
        <f t="shared" si="37"/>
        <v>20.1834862385321</v>
      </c>
      <c r="M277" s="72">
        <f t="shared" si="38"/>
        <v>605.504587155963</v>
      </c>
      <c r="N277" s="73">
        <f t="shared" si="39"/>
        <v>395.504587155963</v>
      </c>
      <c r="O277" s="74">
        <f t="shared" si="35"/>
        <v>8.83713490875697e-5</v>
      </c>
      <c r="P277" s="75"/>
    </row>
    <row r="278" customHeight="1" outlineLevel="2" spans="1:16">
      <c r="A278" s="4"/>
      <c r="B278" s="51" t="s">
        <v>493</v>
      </c>
      <c r="C278" s="52" t="s">
        <v>494</v>
      </c>
      <c r="D278" s="53" t="s">
        <v>417</v>
      </c>
      <c r="E278" s="54">
        <v>8</v>
      </c>
      <c r="F278" s="54">
        <v>33</v>
      </c>
      <c r="G278" s="55">
        <v>2</v>
      </c>
      <c r="H278" s="55"/>
      <c r="I278" s="55">
        <v>8</v>
      </c>
      <c r="J278" s="70">
        <f t="shared" si="36"/>
        <v>10</v>
      </c>
      <c r="K278" s="71">
        <f t="shared" si="31"/>
        <v>80</v>
      </c>
      <c r="L278" s="72">
        <f t="shared" si="37"/>
        <v>30.2752293577982</v>
      </c>
      <c r="M278" s="72">
        <f t="shared" si="38"/>
        <v>242.201834862385</v>
      </c>
      <c r="N278" s="73">
        <f t="shared" si="39"/>
        <v>162.201834862385</v>
      </c>
      <c r="O278" s="74">
        <f t="shared" si="35"/>
        <v>3.62422976540996e-5</v>
      </c>
      <c r="P278" s="75"/>
    </row>
    <row r="279" customHeight="1" outlineLevel="2" spans="1:16">
      <c r="A279" s="4"/>
      <c r="B279" s="51" t="s">
        <v>495</v>
      </c>
      <c r="C279" s="52" t="s">
        <v>496</v>
      </c>
      <c r="D279" s="53" t="s">
        <v>81</v>
      </c>
      <c r="E279" s="54">
        <v>50</v>
      </c>
      <c r="F279" s="54">
        <v>11</v>
      </c>
      <c r="G279" s="55">
        <v>2</v>
      </c>
      <c r="H279" s="55"/>
      <c r="I279" s="55">
        <v>3.48</v>
      </c>
      <c r="J279" s="70">
        <f t="shared" si="36"/>
        <v>5.48</v>
      </c>
      <c r="K279" s="71">
        <f t="shared" si="31"/>
        <v>274</v>
      </c>
      <c r="L279" s="72">
        <f t="shared" si="37"/>
        <v>10.0917431192661</v>
      </c>
      <c r="M279" s="72">
        <f t="shared" si="38"/>
        <v>504.587155963303</v>
      </c>
      <c r="N279" s="73">
        <f t="shared" si="39"/>
        <v>230.587155963303</v>
      </c>
      <c r="O279" s="74">
        <f t="shared" si="35"/>
        <v>5.15222799342838e-5</v>
      </c>
      <c r="P279" s="75"/>
    </row>
    <row r="280" customHeight="1" outlineLevel="2" spans="1:16">
      <c r="A280" s="4"/>
      <c r="B280" s="51" t="s">
        <v>497</v>
      </c>
      <c r="C280" s="52" t="s">
        <v>498</v>
      </c>
      <c r="D280" s="53" t="s">
        <v>81</v>
      </c>
      <c r="E280" s="54">
        <v>50</v>
      </c>
      <c r="F280" s="54">
        <v>7.15</v>
      </c>
      <c r="G280" s="55">
        <v>2</v>
      </c>
      <c r="H280" s="55"/>
      <c r="I280" s="55">
        <v>3.48</v>
      </c>
      <c r="J280" s="70">
        <f t="shared" si="36"/>
        <v>5.48</v>
      </c>
      <c r="K280" s="71">
        <f t="shared" si="31"/>
        <v>274</v>
      </c>
      <c r="L280" s="72">
        <f t="shared" si="37"/>
        <v>6.55963302752294</v>
      </c>
      <c r="M280" s="72">
        <f t="shared" si="38"/>
        <v>327.981651376147</v>
      </c>
      <c r="N280" s="73">
        <f t="shared" si="39"/>
        <v>53.9816513761468</v>
      </c>
      <c r="O280" s="74">
        <f t="shared" si="35"/>
        <v>1.20616334500408e-5</v>
      </c>
      <c r="P280" s="75"/>
    </row>
    <row r="281" customHeight="1" outlineLevel="2" spans="1:16">
      <c r="A281" s="4"/>
      <c r="B281" s="51" t="s">
        <v>499</v>
      </c>
      <c r="C281" s="52" t="s">
        <v>500</v>
      </c>
      <c r="D281" s="53" t="s">
        <v>501</v>
      </c>
      <c r="E281" s="54">
        <v>2</v>
      </c>
      <c r="F281" s="54">
        <v>110</v>
      </c>
      <c r="G281" s="55">
        <v>10</v>
      </c>
      <c r="H281" s="55"/>
      <c r="I281" s="55">
        <v>75</v>
      </c>
      <c r="J281" s="70">
        <f t="shared" si="36"/>
        <v>85</v>
      </c>
      <c r="K281" s="71">
        <f t="shared" si="31"/>
        <v>170</v>
      </c>
      <c r="L281" s="72">
        <f t="shared" si="37"/>
        <v>100.917431192661</v>
      </c>
      <c r="M281" s="72">
        <f t="shared" si="38"/>
        <v>201.834862385321</v>
      </c>
      <c r="N281" s="73">
        <f t="shared" si="39"/>
        <v>31.8348623853211</v>
      </c>
      <c r="O281" s="74">
        <f t="shared" si="35"/>
        <v>7.11316588573108e-6</v>
      </c>
      <c r="P281" s="75"/>
    </row>
    <row r="282" customHeight="1" outlineLevel="2" spans="1:16">
      <c r="A282" s="4"/>
      <c r="B282" s="51" t="s">
        <v>502</v>
      </c>
      <c r="C282" s="52" t="s">
        <v>503</v>
      </c>
      <c r="D282" s="53" t="s">
        <v>95</v>
      </c>
      <c r="E282" s="54">
        <v>1</v>
      </c>
      <c r="F282" s="54">
        <v>27.5</v>
      </c>
      <c r="G282" s="55">
        <v>5</v>
      </c>
      <c r="H282" s="55"/>
      <c r="I282" s="55">
        <v>4.56</v>
      </c>
      <c r="J282" s="70">
        <f t="shared" si="36"/>
        <v>9.56</v>
      </c>
      <c r="K282" s="71">
        <f t="shared" si="31"/>
        <v>9.56</v>
      </c>
      <c r="L282" s="72">
        <f t="shared" si="37"/>
        <v>25.2293577981651</v>
      </c>
      <c r="M282" s="72">
        <f t="shared" si="38"/>
        <v>25.2293577981651</v>
      </c>
      <c r="N282" s="73">
        <f t="shared" si="39"/>
        <v>15.6693577981651</v>
      </c>
      <c r="O282" s="74">
        <f t="shared" si="35"/>
        <v>3.50115354645339e-6</v>
      </c>
      <c r="P282" s="75"/>
    </row>
    <row r="283" customHeight="1" outlineLevel="2" spans="1:16">
      <c r="A283" s="4"/>
      <c r="B283" s="51" t="s">
        <v>504</v>
      </c>
      <c r="C283" s="52" t="s">
        <v>505</v>
      </c>
      <c r="D283" s="53" t="s">
        <v>81</v>
      </c>
      <c r="E283" s="54">
        <v>100</v>
      </c>
      <c r="F283" s="54">
        <v>11</v>
      </c>
      <c r="G283" s="55">
        <v>0.5</v>
      </c>
      <c r="H283" s="55"/>
      <c r="I283" s="55">
        <v>3</v>
      </c>
      <c r="J283" s="70">
        <f t="shared" si="36"/>
        <v>3.5</v>
      </c>
      <c r="K283" s="71">
        <f t="shared" si="31"/>
        <v>350</v>
      </c>
      <c r="L283" s="72">
        <f t="shared" si="37"/>
        <v>10.0917431192661</v>
      </c>
      <c r="M283" s="72">
        <f t="shared" si="38"/>
        <v>1009.17431192661</v>
      </c>
      <c r="N283" s="73">
        <f t="shared" si="39"/>
        <v>659.174311926606</v>
      </c>
      <c r="O283" s="74">
        <f t="shared" si="35"/>
        <v>0.000147285581812616</v>
      </c>
      <c r="P283" s="75"/>
    </row>
    <row r="284" customHeight="1" outlineLevel="2" spans="1:16">
      <c r="A284" s="4"/>
      <c r="B284" s="51" t="s">
        <v>506</v>
      </c>
      <c r="C284" s="52" t="s">
        <v>507</v>
      </c>
      <c r="D284" s="53" t="s">
        <v>81</v>
      </c>
      <c r="E284" s="54">
        <v>100</v>
      </c>
      <c r="F284" s="54">
        <v>11</v>
      </c>
      <c r="G284" s="55">
        <v>3</v>
      </c>
      <c r="H284" s="55"/>
      <c r="I284" s="55">
        <v>11.4</v>
      </c>
      <c r="J284" s="70">
        <f t="shared" si="36"/>
        <v>14.4</v>
      </c>
      <c r="K284" s="71">
        <f t="shared" si="31"/>
        <v>1440</v>
      </c>
      <c r="L284" s="72">
        <f t="shared" si="37"/>
        <v>10.0917431192661</v>
      </c>
      <c r="M284" s="72">
        <f t="shared" si="38"/>
        <v>1009.17431192661</v>
      </c>
      <c r="N284" s="73">
        <f t="shared" si="39"/>
        <v>-430.825688073394</v>
      </c>
      <c r="O284" s="74">
        <f t="shared" si="35"/>
        <v>-9.62634783844183e-5</v>
      </c>
      <c r="P284" s="75"/>
    </row>
    <row r="285" customHeight="1" spans="1:16">
      <c r="A285" s="4"/>
      <c r="B285" s="47" t="s">
        <v>30</v>
      </c>
      <c r="C285" s="48" t="s">
        <v>508</v>
      </c>
      <c r="D285" s="49"/>
      <c r="E285" s="50"/>
      <c r="F285" s="50"/>
      <c r="G285" s="50" cm="1">
        <f t="array" ref="G285">SUMPRODUCT($E$286:$E$292,G286:G292)</f>
        <v>265255</v>
      </c>
      <c r="H285" s="50" cm="1">
        <f t="array" ref="H285">SUMPRODUCT($E$286:$E$292,H286:H292)</f>
        <v>0</v>
      </c>
      <c r="I285" s="50" cm="1">
        <f t="array" ref="I285">SUMPRODUCT($E$286:$E$292,I286:I292)</f>
        <v>635545.25</v>
      </c>
      <c r="J285" s="66"/>
      <c r="K285" s="67">
        <f>SUM(K286:K292)</f>
        <v>900800.25</v>
      </c>
      <c r="L285" s="67"/>
      <c r="M285" s="67">
        <f>SUM(M286:M292)</f>
        <v>848410.550458716</v>
      </c>
      <c r="N285" s="67">
        <f>SUM(N286:N292)</f>
        <v>-52389.6995412844</v>
      </c>
      <c r="O285" s="68">
        <f>N285/M285</f>
        <v>-0.0617504102382491</v>
      </c>
      <c r="P285" s="69"/>
    </row>
    <row r="286" customHeight="1" outlineLevel="1" spans="1:16">
      <c r="A286" s="4"/>
      <c r="B286" s="51" t="s">
        <v>56</v>
      </c>
      <c r="C286" s="52" t="s">
        <v>57</v>
      </c>
      <c r="D286" s="53"/>
      <c r="E286" s="54"/>
      <c r="F286" s="54">
        <v>0</v>
      </c>
      <c r="G286" s="55"/>
      <c r="H286" s="55"/>
      <c r="I286" s="55"/>
      <c r="J286" s="70">
        <f t="shared" ref="J286:J292" si="40">SUM(G286:I286)</f>
        <v>0</v>
      </c>
      <c r="K286" s="71">
        <f t="shared" ref="K286:K292" si="41">ROUND(J286*E286,2)</f>
        <v>0</v>
      </c>
      <c r="L286" s="72">
        <f t="shared" ref="L286:L292" si="42">F286-F286/1.09*0.09</f>
        <v>0</v>
      </c>
      <c r="M286" s="72">
        <f t="shared" ref="M286:M292" si="43">L286*E286</f>
        <v>0</v>
      </c>
      <c r="N286" s="73">
        <f t="shared" ref="N286:N292" si="44">M286-K286</f>
        <v>0</v>
      </c>
      <c r="O286" s="74">
        <f t="shared" ref="O286:O292" si="45">N286/$M$285</f>
        <v>0</v>
      </c>
      <c r="P286" s="75"/>
    </row>
    <row r="287" customHeight="1" outlineLevel="2" spans="1:16">
      <c r="A287" s="4"/>
      <c r="B287" s="51" t="s">
        <v>58</v>
      </c>
      <c r="C287" s="52" t="s">
        <v>509</v>
      </c>
      <c r="D287" s="53"/>
      <c r="E287" s="54"/>
      <c r="F287" s="54">
        <v>0</v>
      </c>
      <c r="G287" s="55"/>
      <c r="H287" s="55"/>
      <c r="I287" s="55"/>
      <c r="J287" s="70">
        <f t="shared" si="40"/>
        <v>0</v>
      </c>
      <c r="K287" s="71">
        <f t="shared" si="41"/>
        <v>0</v>
      </c>
      <c r="L287" s="72">
        <f t="shared" si="42"/>
        <v>0</v>
      </c>
      <c r="M287" s="72">
        <f t="shared" si="43"/>
        <v>0</v>
      </c>
      <c r="N287" s="73">
        <f t="shared" si="44"/>
        <v>0</v>
      </c>
      <c r="O287" s="74">
        <f t="shared" si="45"/>
        <v>0</v>
      </c>
      <c r="P287" s="75"/>
    </row>
    <row r="288" customHeight="1" outlineLevel="2" spans="1:16">
      <c r="A288" s="4"/>
      <c r="B288" s="51" t="s">
        <v>60</v>
      </c>
      <c r="C288" s="76" t="s">
        <v>510</v>
      </c>
      <c r="D288" s="53" t="s">
        <v>81</v>
      </c>
      <c r="E288" s="54">
        <v>2022</v>
      </c>
      <c r="F288" s="54">
        <v>118.61</v>
      </c>
      <c r="G288" s="55">
        <v>45</v>
      </c>
      <c r="H288" s="55"/>
      <c r="I288" s="55">
        <v>88</v>
      </c>
      <c r="J288" s="70">
        <f t="shared" si="40"/>
        <v>133</v>
      </c>
      <c r="K288" s="71">
        <f t="shared" si="41"/>
        <v>268926</v>
      </c>
      <c r="L288" s="72">
        <f t="shared" si="42"/>
        <v>108.816513761468</v>
      </c>
      <c r="M288" s="72">
        <f t="shared" si="43"/>
        <v>220026.990825688</v>
      </c>
      <c r="N288" s="73">
        <f t="shared" si="44"/>
        <v>-48899.0091743119</v>
      </c>
      <c r="O288" s="74">
        <f t="shared" si="45"/>
        <v>-0.0576360220271582</v>
      </c>
      <c r="P288" s="75"/>
    </row>
    <row r="289" customHeight="1" outlineLevel="2" spans="1:16">
      <c r="A289" s="4"/>
      <c r="B289" s="51" t="s">
        <v>100</v>
      </c>
      <c r="C289" s="52" t="s">
        <v>511</v>
      </c>
      <c r="D289" s="53" t="s">
        <v>81</v>
      </c>
      <c r="E289" s="54">
        <v>3837</v>
      </c>
      <c r="F289" s="54">
        <v>173.05</v>
      </c>
      <c r="G289" s="55">
        <v>45</v>
      </c>
      <c r="H289" s="55"/>
      <c r="I289" s="55">
        <v>115</v>
      </c>
      <c r="J289" s="70">
        <f t="shared" si="40"/>
        <v>160</v>
      </c>
      <c r="K289" s="71">
        <f t="shared" si="41"/>
        <v>613920</v>
      </c>
      <c r="L289" s="72">
        <f t="shared" si="42"/>
        <v>158.761467889908</v>
      </c>
      <c r="M289" s="72">
        <f t="shared" si="43"/>
        <v>609167.752293578</v>
      </c>
      <c r="N289" s="73">
        <f t="shared" si="44"/>
        <v>-4752.247706422</v>
      </c>
      <c r="O289" s="74">
        <f t="shared" si="45"/>
        <v>-0.00560135385380648</v>
      </c>
      <c r="P289" s="75"/>
    </row>
    <row r="290" customHeight="1" outlineLevel="2" spans="1:16">
      <c r="A290" s="4"/>
      <c r="B290" s="51" t="s">
        <v>124</v>
      </c>
      <c r="C290" s="52" t="s">
        <v>512</v>
      </c>
      <c r="D290" s="53" t="s">
        <v>95</v>
      </c>
      <c r="E290" s="54">
        <v>9</v>
      </c>
      <c r="F290" s="54">
        <v>1196.35</v>
      </c>
      <c r="G290" s="55">
        <v>50</v>
      </c>
      <c r="H290" s="55"/>
      <c r="I290" s="55">
        <v>700</v>
      </c>
      <c r="J290" s="70">
        <f t="shared" si="40"/>
        <v>750</v>
      </c>
      <c r="K290" s="71">
        <f t="shared" si="41"/>
        <v>6750</v>
      </c>
      <c r="L290" s="72">
        <f t="shared" si="42"/>
        <v>1097.56880733945</v>
      </c>
      <c r="M290" s="72">
        <f t="shared" si="43"/>
        <v>9878.11926605504</v>
      </c>
      <c r="N290" s="73">
        <f t="shared" si="44"/>
        <v>3128.11926605504</v>
      </c>
      <c r="O290" s="74">
        <f t="shared" si="45"/>
        <v>0.00368703484929996</v>
      </c>
      <c r="P290" s="75"/>
    </row>
    <row r="291" customHeight="1" outlineLevel="2" spans="1:16">
      <c r="A291" s="4"/>
      <c r="B291" s="51" t="s">
        <v>169</v>
      </c>
      <c r="C291" s="52" t="s">
        <v>513</v>
      </c>
      <c r="D291" s="53" t="s">
        <v>95</v>
      </c>
      <c r="E291" s="54">
        <v>6</v>
      </c>
      <c r="F291" s="54">
        <v>487.08</v>
      </c>
      <c r="G291" s="55">
        <v>50</v>
      </c>
      <c r="H291" s="55"/>
      <c r="I291" s="55">
        <v>434</v>
      </c>
      <c r="J291" s="70">
        <f t="shared" si="40"/>
        <v>484</v>
      </c>
      <c r="K291" s="71">
        <f t="shared" si="41"/>
        <v>2904</v>
      </c>
      <c r="L291" s="72">
        <f t="shared" si="42"/>
        <v>446.862385321101</v>
      </c>
      <c r="M291" s="72">
        <f t="shared" si="43"/>
        <v>2681.17431192661</v>
      </c>
      <c r="N291" s="73">
        <f t="shared" si="44"/>
        <v>-222.825688073394</v>
      </c>
      <c r="O291" s="74">
        <f t="shared" si="45"/>
        <v>-0.000262638987637433</v>
      </c>
      <c r="P291" s="75"/>
    </row>
    <row r="292" customHeight="1" outlineLevel="2" spans="1:16">
      <c r="A292" s="4"/>
      <c r="B292" s="51" t="s">
        <v>514</v>
      </c>
      <c r="C292" s="52" t="s">
        <v>515</v>
      </c>
      <c r="D292" s="53" t="s">
        <v>95</v>
      </c>
      <c r="E292" s="54">
        <v>17</v>
      </c>
      <c r="F292" s="54">
        <v>426.8</v>
      </c>
      <c r="G292" s="55">
        <v>50</v>
      </c>
      <c r="H292" s="55"/>
      <c r="I292" s="55">
        <v>438.25</v>
      </c>
      <c r="J292" s="70">
        <f t="shared" si="40"/>
        <v>488.25</v>
      </c>
      <c r="K292" s="71">
        <f t="shared" si="41"/>
        <v>8300.25</v>
      </c>
      <c r="L292" s="72">
        <f t="shared" si="42"/>
        <v>391.559633027523</v>
      </c>
      <c r="M292" s="72">
        <f t="shared" si="43"/>
        <v>6656.51376146789</v>
      </c>
      <c r="N292" s="73">
        <f t="shared" si="44"/>
        <v>-1643.73623853211</v>
      </c>
      <c r="O292" s="74">
        <f t="shared" si="45"/>
        <v>-0.00193743021894692</v>
      </c>
      <c r="P292" s="75"/>
    </row>
    <row r="293" customHeight="1" spans="1:16">
      <c r="A293" s="4"/>
      <c r="B293" s="77" t="s">
        <v>516</v>
      </c>
      <c r="C293" s="78" t="s">
        <v>517</v>
      </c>
      <c r="D293" s="79"/>
      <c r="E293" s="80"/>
      <c r="F293" s="80"/>
      <c r="G293" s="81">
        <f>ROUND(G6+G265+G285,0)</f>
        <v>1097601</v>
      </c>
      <c r="H293" s="81">
        <f>ROUND(H6+H265+H285,0)</f>
        <v>1311538</v>
      </c>
      <c r="I293" s="81">
        <f>ROUND(I6+I265+I285,0)</f>
        <v>1977627</v>
      </c>
      <c r="J293" s="89"/>
      <c r="K293" s="89">
        <f>K6+K265+K285</f>
        <v>4386766.73</v>
      </c>
      <c r="L293" s="89"/>
      <c r="M293" s="89">
        <f>M6+M265+M285</f>
        <v>5358185.87937614</v>
      </c>
      <c r="N293" s="89"/>
      <c r="O293" s="90"/>
      <c r="P293" s="91"/>
    </row>
    <row r="294" customHeight="1" spans="1:16">
      <c r="A294" s="4"/>
      <c r="B294" s="77" t="s">
        <v>518</v>
      </c>
      <c r="C294" s="82" t="s">
        <v>519</v>
      </c>
      <c r="D294" s="82"/>
      <c r="E294" s="83"/>
      <c r="F294" s="83"/>
      <c r="G294" s="84">
        <v>0.03</v>
      </c>
      <c r="H294" s="84">
        <v>0.03</v>
      </c>
      <c r="I294" s="84">
        <v>0.13</v>
      </c>
      <c r="J294" s="92"/>
      <c r="K294" s="92"/>
      <c r="L294" s="83"/>
      <c r="M294" s="93">
        <v>0.09</v>
      </c>
      <c r="N294" s="94"/>
      <c r="O294" s="90"/>
      <c r="P294" s="91"/>
    </row>
    <row r="295" customHeight="1" spans="1:16">
      <c r="A295" s="4"/>
      <c r="B295" s="77" t="s">
        <v>520</v>
      </c>
      <c r="C295" s="82" t="s">
        <v>15</v>
      </c>
      <c r="D295" s="82"/>
      <c r="E295" s="83"/>
      <c r="F295" s="83"/>
      <c r="G295" s="83">
        <f>(G293)*G294</f>
        <v>32928.03</v>
      </c>
      <c r="H295" s="83">
        <f t="shared" ref="H295:I295" si="46">(H293)*H294</f>
        <v>39346.14</v>
      </c>
      <c r="I295" s="83">
        <f t="shared" si="46"/>
        <v>257091.51</v>
      </c>
      <c r="J295" s="95"/>
      <c r="K295" s="95">
        <f>SUM(G295:I295)</f>
        <v>329365.68</v>
      </c>
      <c r="L295" s="83"/>
      <c r="M295" s="89">
        <f>M293*M294</f>
        <v>482236.729143853</v>
      </c>
      <c r="N295" s="89">
        <f>M295-K295</f>
        <v>152871.049143853</v>
      </c>
      <c r="O295" s="90"/>
      <c r="P295" s="91"/>
    </row>
    <row r="296" customHeight="1" spans="1:16">
      <c r="A296" s="4"/>
      <c r="B296" s="85" t="s">
        <v>521</v>
      </c>
      <c r="C296" s="82" t="s">
        <v>22</v>
      </c>
      <c r="D296" s="82"/>
      <c r="E296" s="83"/>
      <c r="F296" s="83"/>
      <c r="G296" s="83">
        <f>G293+G295+596.78</f>
        <v>1131125.81</v>
      </c>
      <c r="H296" s="83">
        <f>H293+H295</f>
        <v>1350884.14</v>
      </c>
      <c r="I296" s="83">
        <f>I293+I295</f>
        <v>2234718.51</v>
      </c>
      <c r="J296" s="95"/>
      <c r="K296" s="83">
        <f>K295+K293</f>
        <v>4716132.41</v>
      </c>
      <c r="L296" s="83"/>
      <c r="M296" s="89">
        <f>M295+M293</f>
        <v>5840422.60852</v>
      </c>
      <c r="N296" s="89">
        <f>M296-K296-N295</f>
        <v>971419.149376143</v>
      </c>
      <c r="O296" s="90">
        <f>N296/M296</f>
        <v>0.166326859285668</v>
      </c>
      <c r="P296" s="91"/>
    </row>
    <row r="297" customHeight="1" spans="2:16">
      <c r="B297" s="86"/>
      <c r="C297" s="35"/>
      <c r="D297" s="35"/>
      <c r="E297" s="26"/>
      <c r="F297" s="26"/>
      <c r="G297" s="87"/>
      <c r="H297" s="87"/>
      <c r="I297" s="87"/>
      <c r="J297" s="96"/>
      <c r="K297" s="35"/>
      <c r="L297" s="35"/>
      <c r="M297" s="35"/>
      <c r="N297" s="35"/>
      <c r="O297" s="35"/>
      <c r="P297" s="97"/>
    </row>
    <row r="298" customHeight="1" spans="2:16">
      <c r="B298" s="86"/>
      <c r="C298" s="35"/>
      <c r="D298" s="35"/>
      <c r="E298" s="26"/>
      <c r="F298" s="26"/>
      <c r="G298" s="87"/>
      <c r="H298" s="87"/>
      <c r="I298" s="87"/>
      <c r="J298" s="96"/>
      <c r="K298" s="35"/>
      <c r="L298" s="35"/>
      <c r="M298" s="98"/>
      <c r="N298" s="35"/>
      <c r="O298" s="35"/>
      <c r="P298" s="97"/>
    </row>
    <row r="299" customHeight="1" spans="2:16">
      <c r="B299" s="86"/>
      <c r="C299" s="35"/>
      <c r="D299" s="35"/>
      <c r="E299" s="26"/>
      <c r="F299" s="26"/>
      <c r="G299" s="87"/>
      <c r="H299" s="87"/>
      <c r="I299" s="87"/>
      <c r="J299" s="96"/>
      <c r="K299" s="35"/>
      <c r="L299" s="35"/>
      <c r="M299" s="35"/>
      <c r="N299" s="35"/>
      <c r="O299" s="35"/>
      <c r="P299" s="97"/>
    </row>
    <row r="300" customHeight="1" spans="2:16">
      <c r="B300" s="86"/>
      <c r="C300" s="35"/>
      <c r="D300" s="35"/>
      <c r="E300" s="26"/>
      <c r="F300" s="26"/>
      <c r="G300" s="87"/>
      <c r="H300" s="87"/>
      <c r="I300" s="87"/>
      <c r="J300" s="96"/>
      <c r="K300" s="35"/>
      <c r="L300" s="35"/>
      <c r="M300" s="35"/>
      <c r="N300" s="35"/>
      <c r="O300" s="35"/>
      <c r="P300" s="97"/>
    </row>
    <row r="301" customHeight="1" spans="2:16">
      <c r="B301" s="86"/>
      <c r="C301" s="35"/>
      <c r="D301" s="35"/>
      <c r="E301" s="26"/>
      <c r="F301" s="26"/>
      <c r="G301" s="87"/>
      <c r="H301" s="87"/>
      <c r="I301" s="87"/>
      <c r="J301" s="96"/>
      <c r="K301" s="35">
        <f>G296+H296+I296</f>
        <v>4716728.46</v>
      </c>
      <c r="L301" s="35"/>
      <c r="M301" s="35"/>
      <c r="N301" s="35"/>
      <c r="O301" s="35"/>
      <c r="P301" s="97"/>
    </row>
    <row r="302" customHeight="1" spans="3:11">
      <c r="C302" s="88"/>
      <c r="K302" s="32">
        <f>K301-K296</f>
        <v>596.049999997951</v>
      </c>
    </row>
  </sheetData>
  <autoFilter xmlns:etc="http://www.wps.cn/officeDocument/2017/etCustomData" ref="B5:P296" etc:filterBottomFollowUsedRange="0">
    <extLst/>
  </autoFilter>
  <mergeCells count="16">
    <mergeCell ref="B1:P1"/>
    <mergeCell ref="B2:C2"/>
    <mergeCell ref="D2:J2"/>
    <mergeCell ref="G3:I3"/>
    <mergeCell ref="B3:B4"/>
    <mergeCell ref="C3:C4"/>
    <mergeCell ref="D3:D4"/>
    <mergeCell ref="E3:E4"/>
    <mergeCell ref="F3:F4"/>
    <mergeCell ref="J3:J4"/>
    <mergeCell ref="K2:K4"/>
    <mergeCell ref="L2:L4"/>
    <mergeCell ref="M2:M4"/>
    <mergeCell ref="N3:N4"/>
    <mergeCell ref="O3:O4"/>
    <mergeCell ref="P3:P4"/>
  </mergeCells>
  <printOptions horizontalCentered="1"/>
  <pageMargins left="0.747916666666667" right="0.747916666666667" top="0.786805555555556" bottom="0.590277777777778" header="0.393055555555556" footer="0.393055555555556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06"/>
  <sheetViews>
    <sheetView tabSelected="1" workbookViewId="0">
      <selection activeCell="L5" sqref="L5"/>
    </sheetView>
  </sheetViews>
  <sheetFormatPr defaultColWidth="10.125" defaultRowHeight="20.1" customHeight="1"/>
  <cols>
    <col min="1" max="1" width="5.125" customWidth="1"/>
    <col min="2" max="2" width="29.375" customWidth="1"/>
    <col min="3" max="3" width="44.125" customWidth="1"/>
    <col min="4" max="4" width="9.875" style="2" customWidth="1"/>
    <col min="5" max="5" width="13.875" style="2" customWidth="1"/>
    <col min="6" max="6" width="17.875" style="2" hidden="1" customWidth="1"/>
    <col min="7" max="7" width="15.125" style="3" hidden="1" customWidth="1"/>
    <col min="8" max="8" width="11.375" style="3" customWidth="1"/>
    <col min="9" max="10" width="13.875" style="4" customWidth="1"/>
    <col min="11" max="11" width="11.5" customWidth="1"/>
    <col min="12" max="12" width="14.5" customWidth="1"/>
    <col min="13" max="16340" width="10.125" customWidth="1"/>
  </cols>
  <sheetData>
    <row r="1" s="1" customFormat="1" ht="27" spans="1:15">
      <c r="A1" s="5" t="s">
        <v>522</v>
      </c>
      <c r="B1" s="5"/>
      <c r="C1" s="5"/>
      <c r="D1" s="5"/>
      <c r="E1" s="5"/>
      <c r="F1" s="5"/>
      <c r="G1" s="5"/>
      <c r="H1" s="5"/>
      <c r="I1" s="5"/>
      <c r="J1" s="5"/>
      <c r="K1" s="5"/>
      <c r="L1" s="4"/>
      <c r="M1" s="4"/>
      <c r="N1" s="4"/>
      <c r="O1" s="4"/>
    </row>
    <row r="2" s="1" customFormat="1" customHeight="1" spans="1:15">
      <c r="A2" s="6" t="s">
        <v>523</v>
      </c>
      <c r="B2" s="7"/>
      <c r="C2" s="7"/>
      <c r="D2" s="7"/>
      <c r="E2" s="7"/>
      <c r="F2" s="7"/>
      <c r="G2" s="7"/>
      <c r="H2" s="7"/>
      <c r="I2" s="7"/>
      <c r="J2" s="7"/>
      <c r="K2" s="7"/>
      <c r="L2" s="4"/>
      <c r="M2" s="4"/>
      <c r="N2" s="4"/>
      <c r="O2" s="4"/>
    </row>
    <row r="3" customHeight="1" spans="1:15">
      <c r="A3" s="8" t="s">
        <v>10</v>
      </c>
      <c r="B3" s="8" t="s">
        <v>524</v>
      </c>
      <c r="C3" s="8" t="s">
        <v>525</v>
      </c>
      <c r="D3" s="9" t="s">
        <v>46</v>
      </c>
      <c r="E3" s="8" t="s">
        <v>526</v>
      </c>
      <c r="F3" s="9" t="s">
        <v>527</v>
      </c>
      <c r="G3" s="8" t="s">
        <v>528</v>
      </c>
      <c r="H3" s="10" t="s">
        <v>529</v>
      </c>
      <c r="I3" s="10"/>
      <c r="J3" s="10"/>
      <c r="K3" s="19" t="s">
        <v>53</v>
      </c>
      <c r="L3" s="4"/>
      <c r="M3" s="4"/>
      <c r="N3" s="20"/>
      <c r="O3" s="20"/>
    </row>
    <row r="4" ht="43.5" customHeight="1" spans="1:15">
      <c r="A4" s="11"/>
      <c r="B4" s="11"/>
      <c r="C4" s="11"/>
      <c r="D4" s="12"/>
      <c r="E4" s="11"/>
      <c r="F4" s="12"/>
      <c r="G4" s="11"/>
      <c r="H4" s="13" t="s">
        <v>530</v>
      </c>
      <c r="I4" s="13" t="s">
        <v>531</v>
      </c>
      <c r="J4" s="13" t="s">
        <v>532</v>
      </c>
      <c r="K4" s="19"/>
      <c r="L4" s="4"/>
      <c r="M4" s="4"/>
      <c r="N4" s="20"/>
      <c r="O4" s="20"/>
    </row>
    <row r="5" ht="324" spans="1:12">
      <c r="A5" s="14">
        <v>1</v>
      </c>
      <c r="B5" s="15" t="s">
        <v>512</v>
      </c>
      <c r="C5" s="16" t="s">
        <v>533</v>
      </c>
      <c r="D5" s="14" t="str">
        <f>VLOOKUP(B5,[1]工程项目人工、材料、机械单价分析表!C:D,2,FALSE)</f>
        <v>个</v>
      </c>
      <c r="E5" s="17">
        <f>SUMIF(工程项目人工、材料、机械单价分析表!$C$5:$C$292,B5,工程项目人工、材料、机械单价分析表!$E$5:$E$292)</f>
        <v>9</v>
      </c>
      <c r="F5" s="17">
        <f>VLOOKUP(B5,工程项目人工、材料、机械单价分析表!C:G,5,FALSE)</f>
        <v>50</v>
      </c>
      <c r="G5" s="18">
        <f>ROUND(E5*F5,2)</f>
        <v>450</v>
      </c>
      <c r="H5" s="18">
        <f t="shared" ref="H5" si="0">ROUND(F5*1.03,2)</f>
        <v>51.5</v>
      </c>
      <c r="I5" s="18"/>
      <c r="J5" s="18"/>
      <c r="K5" s="21"/>
      <c r="L5" s="22"/>
    </row>
    <row r="6" ht="324" spans="1:12">
      <c r="A6" s="14">
        <v>2</v>
      </c>
      <c r="B6" s="16" t="s">
        <v>486</v>
      </c>
      <c r="C6" s="16" t="s">
        <v>533</v>
      </c>
      <c r="D6" s="14" t="str">
        <f>VLOOKUP(B6,[1]工程项目人工、材料、机械单价分析表!C:D,2,FALSE)</f>
        <v>个</v>
      </c>
      <c r="E6" s="17">
        <f>SUMIF(工程项目人工、材料、机械单价分析表!$C$5:$C$292,B6,工程项目人工、材料、机械单价分析表!$E$5:$E$292)</f>
        <v>1</v>
      </c>
      <c r="F6" s="17">
        <f>VLOOKUP(B6,工程项目人工、材料、机械单价分析表!C:G,5,FALSE)</f>
        <v>500</v>
      </c>
      <c r="G6" s="18">
        <f t="shared" ref="G6:G69" si="1">ROUND(E6*F6,2)</f>
        <v>500</v>
      </c>
      <c r="H6" s="18">
        <f t="shared" ref="H6:H63" si="2">ROUND(F6*1.03,2)</f>
        <v>515</v>
      </c>
      <c r="I6" s="18"/>
      <c r="J6" s="18"/>
      <c r="K6" s="21"/>
      <c r="L6" s="22"/>
    </row>
    <row r="7" ht="40.5" spans="1:12">
      <c r="A7" s="14">
        <v>3</v>
      </c>
      <c r="B7" s="16" t="s">
        <v>379</v>
      </c>
      <c r="C7" s="16" t="s">
        <v>534</v>
      </c>
      <c r="D7" s="14" t="str">
        <f>VLOOKUP(B7,[1]工程项目人工、材料、机械单价分析表!C:D,2,FALSE)</f>
        <v>m2</v>
      </c>
      <c r="E7" s="17">
        <f>SUMIF(工程项目人工、材料、机械单价分析表!$C$5:$C$292,B7,工程项目人工、材料、机械单价分析表!$E$5:$E$292)</f>
        <v>102</v>
      </c>
      <c r="F7" s="17">
        <f>VLOOKUP(B7,工程项目人工、材料、机械单价分析表!C:G,5,FALSE)</f>
        <v>3.5</v>
      </c>
      <c r="G7" s="18">
        <f t="shared" si="1"/>
        <v>357</v>
      </c>
      <c r="H7" s="18">
        <f t="shared" si="2"/>
        <v>3.61</v>
      </c>
      <c r="I7" s="18"/>
      <c r="J7" s="18"/>
      <c r="K7" s="21"/>
      <c r="L7" s="22"/>
    </row>
    <row r="8" ht="40.5" spans="1:12">
      <c r="A8" s="14">
        <v>4</v>
      </c>
      <c r="B8" s="15" t="s">
        <v>429</v>
      </c>
      <c r="C8" s="16" t="s">
        <v>534</v>
      </c>
      <c r="D8" s="14" t="str">
        <f>VLOOKUP(B8,[1]工程项目人工、材料、机械单价分析表!C:D,2,FALSE)</f>
        <v>m2</v>
      </c>
      <c r="E8" s="17">
        <f>SUMIF(工程项目人工、材料、机械单价分析表!$C$5:$C$292,B8,工程项目人工、材料、机械单价分析表!$E$5:$E$292)</f>
        <v>16523.05</v>
      </c>
      <c r="F8" s="17">
        <f>VLOOKUP(B8,工程项目人工、材料、机械单价分析表!C:G,5,FALSE)</f>
        <v>3.5</v>
      </c>
      <c r="G8" s="18">
        <f t="shared" si="1"/>
        <v>57830.68</v>
      </c>
      <c r="H8" s="18">
        <f t="shared" si="2"/>
        <v>3.61</v>
      </c>
      <c r="I8" s="18"/>
      <c r="J8" s="18"/>
      <c r="K8" s="21"/>
      <c r="L8" s="22"/>
    </row>
    <row r="9" ht="135" spans="1:12">
      <c r="A9" s="14">
        <v>5</v>
      </c>
      <c r="B9" s="16" t="s">
        <v>192</v>
      </c>
      <c r="C9" s="16" t="s">
        <v>535</v>
      </c>
      <c r="D9" s="14" t="str">
        <f>VLOOKUP(B9,[1]工程项目人工、材料、机械单价分析表!C:D,2,FALSE)</f>
        <v>m3</v>
      </c>
      <c r="E9" s="17">
        <f>SUMIF(工程项目人工、材料、机械单价分析表!$C$5:$C$292,B9,工程项目人工、材料、机械单价分析表!$E$5:$E$292)</f>
        <v>469.06</v>
      </c>
      <c r="F9" s="17">
        <f>VLOOKUP(B9,工程项目人工、材料、机械单价分析表!C:G,5,FALSE)</f>
        <v>65</v>
      </c>
      <c r="G9" s="18">
        <f t="shared" si="1"/>
        <v>30488.9</v>
      </c>
      <c r="H9" s="18">
        <f t="shared" si="2"/>
        <v>66.95</v>
      </c>
      <c r="I9" s="18"/>
      <c r="J9" s="18"/>
      <c r="K9" s="21"/>
      <c r="L9" s="22"/>
    </row>
    <row r="10" ht="108" spans="1:12">
      <c r="A10" s="14">
        <v>6</v>
      </c>
      <c r="B10" s="16" t="s">
        <v>381</v>
      </c>
      <c r="C10" s="16" t="s">
        <v>536</v>
      </c>
      <c r="D10" s="14" t="str">
        <f>VLOOKUP(B10,[1]工程项目人工、材料、机械单价分析表!C:D,2,FALSE)</f>
        <v>m2</v>
      </c>
      <c r="E10" s="17">
        <f>SUMIF(工程项目人工、材料、机械单价分析表!$C$5:$C$292,B10,工程项目人工、材料、机械单价分析表!$E$5:$E$292)</f>
        <v>102</v>
      </c>
      <c r="F10" s="17">
        <f>VLOOKUP(B10,工程项目人工、材料、机械单价分析表!C:G,5,FALSE)</f>
        <v>10.45</v>
      </c>
      <c r="G10" s="18">
        <f t="shared" si="1"/>
        <v>1065.9</v>
      </c>
      <c r="H10" s="18">
        <f t="shared" si="2"/>
        <v>10.76</v>
      </c>
      <c r="I10" s="18"/>
      <c r="J10" s="18"/>
      <c r="K10" s="21"/>
      <c r="L10" s="22"/>
    </row>
    <row r="11" ht="175.5" spans="1:12">
      <c r="A11" s="14">
        <v>7</v>
      </c>
      <c r="B11" s="16" t="s">
        <v>285</v>
      </c>
      <c r="C11" s="16" t="s">
        <v>537</v>
      </c>
      <c r="D11" s="14" t="str">
        <f>VLOOKUP(B11,[1]工程项目人工、材料、机械单价分析表!C:D,2,FALSE)</f>
        <v>m3</v>
      </c>
      <c r="E11" s="17">
        <f>SUMIF(工程项目人工、材料、机械单价分析表!$C$5:$C$292,B11,工程项目人工、材料、机械单价分析表!$E$5:$E$292)</f>
        <v>4.8</v>
      </c>
      <c r="F11" s="17">
        <f>VLOOKUP(B11,工程项目人工、材料、机械单价分析表!C:G,5,FALSE)</f>
        <v>65</v>
      </c>
      <c r="G11" s="18">
        <f t="shared" si="1"/>
        <v>312</v>
      </c>
      <c r="H11" s="18">
        <f t="shared" si="2"/>
        <v>66.95</v>
      </c>
      <c r="I11" s="18"/>
      <c r="J11" s="18"/>
      <c r="K11" s="21"/>
      <c r="L11" s="22"/>
    </row>
    <row r="12" ht="54" spans="1:12">
      <c r="A12" s="14">
        <v>8</v>
      </c>
      <c r="B12" s="16" t="s">
        <v>505</v>
      </c>
      <c r="C12" s="16" t="s">
        <v>538</v>
      </c>
      <c r="D12" s="14" t="str">
        <f>VLOOKUP(B12,[1]工程项目人工、材料、机械单价分析表!C:D,2,FALSE)</f>
        <v>m</v>
      </c>
      <c r="E12" s="17">
        <f>SUMIF(工程项目人工、材料、机械单价分析表!$C$5:$C$292,B12,工程项目人工、材料、机械单价分析表!$E$5:$E$292)</f>
        <v>100</v>
      </c>
      <c r="F12" s="17">
        <f>VLOOKUP(B12,工程项目人工、材料、机械单价分析表!C:G,5,FALSE)</f>
        <v>0.5</v>
      </c>
      <c r="G12" s="18">
        <f t="shared" si="1"/>
        <v>50</v>
      </c>
      <c r="H12" s="18">
        <f t="shared" si="2"/>
        <v>0.52</v>
      </c>
      <c r="I12" s="18"/>
      <c r="J12" s="18"/>
      <c r="K12" s="21"/>
      <c r="L12" s="22"/>
    </row>
    <row r="13" ht="175.5" spans="1:12">
      <c r="A13" s="14">
        <v>9</v>
      </c>
      <c r="B13" s="16" t="s">
        <v>389</v>
      </c>
      <c r="C13" s="16" t="s">
        <v>537</v>
      </c>
      <c r="D13" s="14" t="str">
        <f>VLOOKUP(B13,[1]工程项目人工、材料、机械单价分析表!C:D,2,FALSE)</f>
        <v>m3</v>
      </c>
      <c r="E13" s="17">
        <f>SUMIF(工程项目人工、材料、机械单价分析表!$C$5:$C$292,B13,工程项目人工、材料、机械单价分析表!$E$5:$E$292)</f>
        <v>10.97</v>
      </c>
      <c r="F13" s="17">
        <f>VLOOKUP(B13,工程项目人工、材料、机械单价分析表!C:G,5,FALSE)</f>
        <v>65</v>
      </c>
      <c r="G13" s="18">
        <f t="shared" si="1"/>
        <v>713.05</v>
      </c>
      <c r="H13" s="18">
        <f t="shared" si="2"/>
        <v>66.95</v>
      </c>
      <c r="I13" s="18"/>
      <c r="J13" s="18"/>
      <c r="K13" s="21"/>
      <c r="L13" s="22"/>
    </row>
    <row r="14" ht="175.5" spans="1:12">
      <c r="A14" s="14">
        <v>10</v>
      </c>
      <c r="B14" s="16" t="s">
        <v>308</v>
      </c>
      <c r="C14" s="16" t="s">
        <v>537</v>
      </c>
      <c r="D14" s="14" t="str">
        <f>VLOOKUP(B14,[1]工程项目人工、材料、机械单价分析表!C:D,2,FALSE)</f>
        <v>m3</v>
      </c>
      <c r="E14" s="17">
        <f>SUMIF(工程项目人工、材料、机械单价分析表!$C$5:$C$292,B14,工程项目人工、材料、机械单价分析表!$E$5:$E$292)</f>
        <v>31.78</v>
      </c>
      <c r="F14" s="17">
        <f>VLOOKUP(B14,工程项目人工、材料、机械单价分析表!C:G,5,FALSE)</f>
        <v>65</v>
      </c>
      <c r="G14" s="18">
        <f t="shared" si="1"/>
        <v>2065.7</v>
      </c>
      <c r="H14" s="18">
        <f t="shared" si="2"/>
        <v>66.95</v>
      </c>
      <c r="I14" s="18"/>
      <c r="J14" s="18"/>
      <c r="K14" s="21"/>
      <c r="L14" s="22"/>
    </row>
    <row r="15" ht="135" spans="1:12">
      <c r="A15" s="14">
        <v>11</v>
      </c>
      <c r="B15" s="16" t="s">
        <v>255</v>
      </c>
      <c r="C15" s="16" t="s">
        <v>535</v>
      </c>
      <c r="D15" s="14" t="str">
        <f>VLOOKUP(B15,[1]工程项目人工、材料、机械单价分析表!C:D,2,FALSE)</f>
        <v>m3</v>
      </c>
      <c r="E15" s="17">
        <f>SUMIF(工程项目人工、材料、机械单价分析表!$C$5:$C$292,B15,工程项目人工、材料、机械单价分析表!$E$5:$E$292)</f>
        <v>33.2</v>
      </c>
      <c r="F15" s="17">
        <f>VLOOKUP(B15,工程项目人工、材料、机械单价分析表!C:G,5,FALSE)</f>
        <v>218</v>
      </c>
      <c r="G15" s="18">
        <f t="shared" si="1"/>
        <v>7237.6</v>
      </c>
      <c r="H15" s="18">
        <f t="shared" si="2"/>
        <v>224.54</v>
      </c>
      <c r="I15" s="18"/>
      <c r="J15" s="18"/>
      <c r="K15" s="21"/>
      <c r="L15" s="22"/>
    </row>
    <row r="16" ht="175.5" spans="1:12">
      <c r="A16" s="14">
        <v>12</v>
      </c>
      <c r="B16" s="16" t="s">
        <v>252</v>
      </c>
      <c r="C16" s="16" t="s">
        <v>537</v>
      </c>
      <c r="D16" s="14" t="str">
        <f>VLOOKUP(B16,[1]工程项目人工、材料、机械单价分析表!C:D,2,FALSE)</f>
        <v>m3</v>
      </c>
      <c r="E16" s="17">
        <f>SUMIF(工程项目人工、材料、机械单价分析表!$C$5:$C$292,B16,工程项目人工、材料、机械单价分析表!$E$5:$E$292)</f>
        <v>12.8</v>
      </c>
      <c r="F16" s="17">
        <f>VLOOKUP(B16,工程项目人工、材料、机械单价分析表!C:G,5,FALSE)</f>
        <v>65</v>
      </c>
      <c r="G16" s="18">
        <f t="shared" si="1"/>
        <v>832</v>
      </c>
      <c r="H16" s="18">
        <f t="shared" si="2"/>
        <v>66.95</v>
      </c>
      <c r="I16" s="18"/>
      <c r="J16" s="18"/>
      <c r="K16" s="21"/>
      <c r="L16" s="22"/>
    </row>
    <row r="17" ht="175.5" spans="1:12">
      <c r="A17" s="14">
        <v>13</v>
      </c>
      <c r="B17" s="16" t="s">
        <v>261</v>
      </c>
      <c r="C17" s="16" t="s">
        <v>537</v>
      </c>
      <c r="D17" s="14" t="str">
        <f>VLOOKUP(B17,[1]工程项目人工、材料、机械单价分析表!C:D,2,FALSE)</f>
        <v>m3</v>
      </c>
      <c r="E17" s="17">
        <f>SUMIF(工程项目人工、材料、机械单价分析表!$C$5:$C$292,B17,工程项目人工、材料、机械单价分析表!$E$5:$E$292)</f>
        <v>3.84</v>
      </c>
      <c r="F17" s="17">
        <f>VLOOKUP(B17,工程项目人工、材料、机械单价分析表!C:G,5,FALSE)</f>
        <v>65</v>
      </c>
      <c r="G17" s="18">
        <f t="shared" si="1"/>
        <v>249.6</v>
      </c>
      <c r="H17" s="18">
        <f t="shared" si="2"/>
        <v>66.95</v>
      </c>
      <c r="I17" s="18"/>
      <c r="J17" s="18"/>
      <c r="K17" s="21"/>
      <c r="L17" s="22"/>
    </row>
    <row r="18" ht="175.5" spans="1:12">
      <c r="A18" s="14">
        <v>14</v>
      </c>
      <c r="B18" s="16" t="s">
        <v>159</v>
      </c>
      <c r="C18" s="16" t="s">
        <v>537</v>
      </c>
      <c r="D18" s="14" t="str">
        <f>VLOOKUP(B18,[1]工程项目人工、材料、机械单价分析表!C:D,2,FALSE)</f>
        <v>m3</v>
      </c>
      <c r="E18" s="17">
        <f>SUMIF(工程项目人工、材料、机械单价分析表!$C$5:$C$292,B18,工程项目人工、材料、机械单价分析表!$E$5:$E$292)</f>
        <v>4.12</v>
      </c>
      <c r="F18" s="17">
        <f>VLOOKUP(B18,工程项目人工、材料、机械单价分析表!C:G,5,FALSE)</f>
        <v>65</v>
      </c>
      <c r="G18" s="18">
        <f t="shared" si="1"/>
        <v>267.8</v>
      </c>
      <c r="H18" s="18">
        <f t="shared" si="2"/>
        <v>66.95</v>
      </c>
      <c r="I18" s="18"/>
      <c r="J18" s="18"/>
      <c r="K18" s="21"/>
      <c r="L18" s="22"/>
    </row>
    <row r="19" ht="135" spans="1:12">
      <c r="A19" s="14">
        <v>15</v>
      </c>
      <c r="B19" s="16" t="s">
        <v>201</v>
      </c>
      <c r="C19" s="16" t="s">
        <v>539</v>
      </c>
      <c r="D19" s="14" t="str">
        <f>VLOOKUP(B19,[1]工程项目人工、材料、机械单价分析表!C:D,2,FALSE)</f>
        <v>m3</v>
      </c>
      <c r="E19" s="17">
        <f>SUMIF(工程项目人工、材料、机械单价分析表!$C$5:$C$292,B19,工程项目人工、材料、机械单价分析表!$E$5:$E$292)</f>
        <v>2.1</v>
      </c>
      <c r="F19" s="17">
        <f>VLOOKUP(B19,工程项目人工、材料、机械单价分析表!C:G,5,FALSE)</f>
        <v>120</v>
      </c>
      <c r="G19" s="18">
        <f t="shared" si="1"/>
        <v>252</v>
      </c>
      <c r="H19" s="18">
        <f t="shared" si="2"/>
        <v>123.6</v>
      </c>
      <c r="I19" s="18"/>
      <c r="J19" s="18"/>
      <c r="K19" s="21"/>
      <c r="L19" s="22"/>
    </row>
    <row r="20" ht="175.5" spans="1:12">
      <c r="A20" s="14">
        <v>16</v>
      </c>
      <c r="B20" s="16" t="s">
        <v>310</v>
      </c>
      <c r="C20" s="16" t="s">
        <v>537</v>
      </c>
      <c r="D20" s="14" t="str">
        <f>VLOOKUP(B20,[1]工程项目人工、材料、机械单价分析表!C:D,2,FALSE)</f>
        <v>m3</v>
      </c>
      <c r="E20" s="17">
        <f>SUMIF(工程项目人工、材料、机械单价分析表!$C$5:$C$292,B20,工程项目人工、材料、机械单价分析表!$E$5:$E$292)</f>
        <v>51.8</v>
      </c>
      <c r="F20" s="17">
        <f>VLOOKUP(B20,工程项目人工、材料、机械单价分析表!C:G,5,FALSE)</f>
        <v>95</v>
      </c>
      <c r="G20" s="18">
        <f t="shared" si="1"/>
        <v>4921</v>
      </c>
      <c r="H20" s="18">
        <f t="shared" si="2"/>
        <v>97.85</v>
      </c>
      <c r="I20" s="18"/>
      <c r="J20" s="18"/>
      <c r="K20" s="21"/>
      <c r="L20" s="22"/>
    </row>
    <row r="21" ht="175.5" spans="1:12">
      <c r="A21" s="14">
        <v>17</v>
      </c>
      <c r="B21" s="16" t="s">
        <v>213</v>
      </c>
      <c r="C21" s="16" t="s">
        <v>537</v>
      </c>
      <c r="D21" s="14" t="str">
        <f>VLOOKUP(B21,[1]工程项目人工、材料、机械单价分析表!C:D,2,FALSE)</f>
        <v>m3</v>
      </c>
      <c r="E21" s="17">
        <f>SUMIF(工程项目人工、材料、机械单价分析表!$C$5:$C$292,B21,工程项目人工、材料、机械单价分析表!$E$5:$E$292)</f>
        <v>2.8</v>
      </c>
      <c r="F21" s="17">
        <f>VLOOKUP(B21,工程项目人工、材料、机械单价分析表!C:G,5,FALSE)</f>
        <v>65</v>
      </c>
      <c r="G21" s="18">
        <f t="shared" si="1"/>
        <v>182</v>
      </c>
      <c r="H21" s="18">
        <f t="shared" si="2"/>
        <v>66.95</v>
      </c>
      <c r="I21" s="18"/>
      <c r="J21" s="18"/>
      <c r="K21" s="21"/>
      <c r="L21" s="22"/>
    </row>
    <row r="22" ht="135" spans="1:12">
      <c r="A22" s="14">
        <v>18</v>
      </c>
      <c r="B22" s="16" t="s">
        <v>165</v>
      </c>
      <c r="C22" s="16" t="s">
        <v>539</v>
      </c>
      <c r="D22" s="14" t="str">
        <f>VLOOKUP(B22,[1]工程项目人工、材料、机械单价分析表!C:D,2,FALSE)</f>
        <v>m3</v>
      </c>
      <c r="E22" s="17">
        <f>SUMIF(工程项目人工、材料、机械单价分析表!$C$5:$C$292,B22,工程项目人工、材料、机械单价分析表!$E$5:$E$292)</f>
        <v>1.01</v>
      </c>
      <c r="F22" s="17">
        <f>VLOOKUP(B22,工程项目人工、材料、机械单价分析表!C:G,5,FALSE)</f>
        <v>120</v>
      </c>
      <c r="G22" s="18">
        <f t="shared" si="1"/>
        <v>121.2</v>
      </c>
      <c r="H22" s="18">
        <f t="shared" si="2"/>
        <v>123.6</v>
      </c>
      <c r="I22" s="18"/>
      <c r="J22" s="18"/>
      <c r="K22" s="21"/>
      <c r="L22" s="22"/>
    </row>
    <row r="23" ht="175.5" spans="1:12">
      <c r="A23" s="14">
        <v>19</v>
      </c>
      <c r="B23" s="16" t="s">
        <v>289</v>
      </c>
      <c r="C23" s="16" t="s">
        <v>537</v>
      </c>
      <c r="D23" s="14" t="str">
        <f>VLOOKUP(B23,[1]工程项目人工、材料、机械单价分析表!C:D,2,FALSE)</f>
        <v>m3</v>
      </c>
      <c r="E23" s="17">
        <f>SUMIF(工程项目人工、材料、机械单价分析表!$C$5:$C$292,B23,工程项目人工、材料、机械单价分析表!$E$5:$E$292)</f>
        <v>1.23</v>
      </c>
      <c r="F23" s="17">
        <f>VLOOKUP(B23,工程项目人工、材料、机械单价分析表!C:G,5,FALSE)</f>
        <v>65</v>
      </c>
      <c r="G23" s="18">
        <f t="shared" si="1"/>
        <v>79.95</v>
      </c>
      <c r="H23" s="18">
        <f t="shared" si="2"/>
        <v>66.95</v>
      </c>
      <c r="I23" s="18"/>
      <c r="J23" s="18"/>
      <c r="K23" s="21"/>
      <c r="L23" s="22"/>
    </row>
    <row r="24" ht="283.5" spans="1:12">
      <c r="A24" s="14">
        <v>20</v>
      </c>
      <c r="B24" s="16" t="s">
        <v>510</v>
      </c>
      <c r="C24" s="15" t="s">
        <v>540</v>
      </c>
      <c r="D24" s="14" t="str">
        <f>VLOOKUP(B24,[1]工程项目人工、材料、机械单价分析表!C:D,2,FALSE)</f>
        <v>m</v>
      </c>
      <c r="E24" s="17">
        <f>SUMIF(工程项目人工、材料、机械单价分析表!$C$5:$C$292,B24,工程项目人工、材料、机械单价分析表!$E$5:$E$292)</f>
        <v>2022</v>
      </c>
      <c r="F24" s="17">
        <f>VLOOKUP(B24,工程项目人工、材料、机械单价分析表!C:G,5,FALSE)</f>
        <v>45</v>
      </c>
      <c r="G24" s="18">
        <f t="shared" si="1"/>
        <v>90990</v>
      </c>
      <c r="H24" s="18">
        <f t="shared" si="2"/>
        <v>46.35</v>
      </c>
      <c r="I24" s="18"/>
      <c r="J24" s="18"/>
      <c r="K24" s="21"/>
      <c r="L24" s="22"/>
    </row>
    <row r="25" ht="283.5" spans="1:12">
      <c r="A25" s="14">
        <v>21</v>
      </c>
      <c r="B25" s="16" t="s">
        <v>511</v>
      </c>
      <c r="C25" s="16" t="s">
        <v>540</v>
      </c>
      <c r="D25" s="14" t="str">
        <f>VLOOKUP(B25,[1]工程项目人工、材料、机械单价分析表!C:D,2,FALSE)</f>
        <v>m</v>
      </c>
      <c r="E25" s="17">
        <f>SUMIF(工程项目人工、材料、机械单价分析表!$C$5:$C$292,B25,工程项目人工、材料、机械单价分析表!$E$5:$E$292)</f>
        <v>3837</v>
      </c>
      <c r="F25" s="17">
        <f>VLOOKUP(B25,工程项目人工、材料、机械单价分析表!C:G,5,FALSE)</f>
        <v>45</v>
      </c>
      <c r="G25" s="18">
        <f t="shared" si="1"/>
        <v>172665</v>
      </c>
      <c r="H25" s="18">
        <f t="shared" si="2"/>
        <v>46.35</v>
      </c>
      <c r="I25" s="18"/>
      <c r="J25" s="18"/>
      <c r="K25" s="21"/>
      <c r="L25" s="22"/>
    </row>
    <row r="26" ht="202.5" spans="1:12">
      <c r="A26" s="14">
        <v>22</v>
      </c>
      <c r="B26" s="16" t="s">
        <v>393</v>
      </c>
      <c r="C26" s="16" t="s">
        <v>541</v>
      </c>
      <c r="D26" s="14" t="str">
        <f>VLOOKUP(B26,[1]工程项目人工、材料、机械单价分析表!C:D,2,FALSE)</f>
        <v>m</v>
      </c>
      <c r="E26" s="17">
        <f>SUMIF(工程项目人工、材料、机械单价分析表!$C$5:$C$292,B26,工程项目人工、材料、机械单价分析表!$E$5:$E$292)</f>
        <v>192</v>
      </c>
      <c r="F26" s="17">
        <f>VLOOKUP(B26,工程项目人工、材料、机械单价分析表!C:G,5,FALSE)</f>
        <v>40</v>
      </c>
      <c r="G26" s="18">
        <f t="shared" si="1"/>
        <v>7680</v>
      </c>
      <c r="H26" s="18">
        <f t="shared" si="2"/>
        <v>41.2</v>
      </c>
      <c r="I26" s="18"/>
      <c r="J26" s="18"/>
      <c r="K26" s="21"/>
      <c r="L26" s="22"/>
    </row>
    <row r="27" ht="202.5" spans="1:12">
      <c r="A27" s="14">
        <v>23</v>
      </c>
      <c r="B27" s="16" t="s">
        <v>403</v>
      </c>
      <c r="C27" s="16" t="s">
        <v>541</v>
      </c>
      <c r="D27" s="14" t="str">
        <f>VLOOKUP(B27,[1]工程项目人工、材料、机械单价分析表!C:D,2,FALSE)</f>
        <v>m</v>
      </c>
      <c r="E27" s="17">
        <f>SUMIF(工程项目人工、材料、机械单价分析表!$C$5:$C$292,B27,工程项目人工、材料、机械单价分析表!$E$5:$E$292)</f>
        <v>60</v>
      </c>
      <c r="F27" s="17">
        <f>VLOOKUP(B27,工程项目人工、材料、机械单价分析表!C:G,5,FALSE)</f>
        <v>40</v>
      </c>
      <c r="G27" s="18">
        <f t="shared" si="1"/>
        <v>2400</v>
      </c>
      <c r="H27" s="18">
        <f t="shared" si="2"/>
        <v>41.2</v>
      </c>
      <c r="I27" s="18"/>
      <c r="J27" s="18"/>
      <c r="K27" s="21"/>
      <c r="L27" s="22"/>
    </row>
    <row r="28" ht="283.5" spans="1:12">
      <c r="A28" s="14">
        <v>24</v>
      </c>
      <c r="B28" s="16" t="s">
        <v>326</v>
      </c>
      <c r="C28" s="16" t="s">
        <v>540</v>
      </c>
      <c r="D28" s="14" t="str">
        <f>VLOOKUP(B28,[1]工程项目人工、材料、机械单价分析表!C:D,2,FALSE)</f>
        <v>m</v>
      </c>
      <c r="E28" s="17">
        <f>SUMIF(工程项目人工、材料、机械单价分析表!$C$5:$C$292,B28,工程项目人工、材料、机械单价分析表!$E$5:$E$292)</f>
        <v>140</v>
      </c>
      <c r="F28" s="17">
        <f>VLOOKUP(B28,工程项目人工、材料、机械单价分析表!C:G,5,FALSE)</f>
        <v>10</v>
      </c>
      <c r="G28" s="18">
        <f t="shared" si="1"/>
        <v>1400</v>
      </c>
      <c r="H28" s="18">
        <f t="shared" si="2"/>
        <v>10.3</v>
      </c>
      <c r="I28" s="18"/>
      <c r="J28" s="18"/>
      <c r="K28" s="21"/>
      <c r="L28" s="22"/>
    </row>
    <row r="29" ht="324" spans="1:12">
      <c r="A29" s="14">
        <v>25</v>
      </c>
      <c r="B29" s="16" t="s">
        <v>328</v>
      </c>
      <c r="C29" s="16" t="s">
        <v>533</v>
      </c>
      <c r="D29" s="14" t="str">
        <f>VLOOKUP(B29,[1]工程项目人工、材料、机械单价分析表!C:D,2,FALSE)</f>
        <v>个</v>
      </c>
      <c r="E29" s="17">
        <f>SUMIF(工程项目人工、材料、机械单价分析表!$C$5:$C$292,B29,工程项目人工、材料、机械单价分析表!$E$5:$E$292)</f>
        <v>7</v>
      </c>
      <c r="F29" s="17">
        <f>VLOOKUP(B29,工程项目人工、材料、机械单价分析表!C:G,5,FALSE)</f>
        <v>10</v>
      </c>
      <c r="G29" s="18">
        <f t="shared" si="1"/>
        <v>70</v>
      </c>
      <c r="H29" s="18">
        <f t="shared" si="2"/>
        <v>10.3</v>
      </c>
      <c r="I29" s="18"/>
      <c r="J29" s="18"/>
      <c r="K29" s="21"/>
      <c r="L29" s="22"/>
    </row>
    <row r="30" ht="202.5" spans="1:12">
      <c r="A30" s="14">
        <v>26</v>
      </c>
      <c r="B30" s="16" t="s">
        <v>413</v>
      </c>
      <c r="C30" s="16" t="s">
        <v>541</v>
      </c>
      <c r="D30" s="14" t="str">
        <f>VLOOKUP(B30,[1]工程项目人工、材料、机械单价分析表!C:D,2,FALSE)</f>
        <v>m</v>
      </c>
      <c r="E30" s="17">
        <f>SUMIF(工程项目人工、材料、机械单价分析表!$C$5:$C$292,B30,工程项目人工、材料、机械单价分析表!$E$5:$E$292)</f>
        <v>16</v>
      </c>
      <c r="F30" s="17">
        <f>VLOOKUP(B30,工程项目人工、材料、机械单价分析表!C:G,5,FALSE)</f>
        <v>40</v>
      </c>
      <c r="G30" s="18">
        <f t="shared" si="1"/>
        <v>640</v>
      </c>
      <c r="H30" s="18">
        <f t="shared" si="2"/>
        <v>41.2</v>
      </c>
      <c r="I30" s="18"/>
      <c r="J30" s="18"/>
      <c r="K30" s="21"/>
      <c r="L30" s="22"/>
    </row>
    <row r="31" ht="40.5" spans="1:12">
      <c r="A31" s="14">
        <v>27</v>
      </c>
      <c r="B31" s="16" t="s">
        <v>143</v>
      </c>
      <c r="C31" s="16" t="s">
        <v>542</v>
      </c>
      <c r="D31" s="14" t="str">
        <f>VLOOKUP(B31,[1]工程项目人工、材料、机械单价分析表!C:D,2,FALSE)</f>
        <v>m2</v>
      </c>
      <c r="E31" s="17">
        <f>SUMIF(工程项目人工、材料、机械单价分析表!$C$5:$C$292,B31,工程项目人工、材料、机械单价分析表!$E$5:$E$292)</f>
        <v>5650.98</v>
      </c>
      <c r="F31" s="17">
        <f>VLOOKUP(B31,工程项目人工、材料、机械单价分析表!C:G,5,FALSE)</f>
        <v>12</v>
      </c>
      <c r="G31" s="18">
        <f t="shared" si="1"/>
        <v>67811.76</v>
      </c>
      <c r="H31" s="18">
        <f t="shared" si="2"/>
        <v>12.36</v>
      </c>
      <c r="I31" s="18"/>
      <c r="J31" s="18"/>
      <c r="K31" s="21"/>
      <c r="L31" s="22"/>
    </row>
    <row r="32" ht="40.5" spans="1:12">
      <c r="A32" s="14">
        <v>28</v>
      </c>
      <c r="B32" s="16" t="s">
        <v>153</v>
      </c>
      <c r="C32" s="16" t="s">
        <v>542</v>
      </c>
      <c r="D32" s="14" t="str">
        <f>VLOOKUP(B32,[1]工程项目人工、材料、机械单价分析表!C:D,2,FALSE)</f>
        <v>m2</v>
      </c>
      <c r="E32" s="17">
        <f>SUMIF(工程项目人工、材料、机械单价分析表!$C$5:$C$292,B32,工程项目人工、材料、机械单价分析表!$E$5:$E$292)</f>
        <v>9</v>
      </c>
      <c r="F32" s="17">
        <f>VLOOKUP(B32,工程项目人工、材料、机械单价分析表!C:G,5,FALSE)</f>
        <v>12</v>
      </c>
      <c r="G32" s="18">
        <f t="shared" si="1"/>
        <v>108</v>
      </c>
      <c r="H32" s="18">
        <f t="shared" si="2"/>
        <v>12.36</v>
      </c>
      <c r="I32" s="18"/>
      <c r="J32" s="18"/>
      <c r="K32" s="21"/>
      <c r="L32" s="22"/>
    </row>
    <row r="33" ht="94.5" spans="1:12">
      <c r="A33" s="14">
        <v>29</v>
      </c>
      <c r="B33" s="16" t="s">
        <v>141</v>
      </c>
      <c r="C33" s="16" t="s">
        <v>543</v>
      </c>
      <c r="D33" s="14" t="str">
        <f>VLOOKUP(B33,[1]工程项目人工、材料、机械单价分析表!C:D,2,FALSE)</f>
        <v>m3</v>
      </c>
      <c r="E33" s="17">
        <f>SUMIF(工程项目人工、材料、机械单价分析表!$C$5:$C$292,B33,工程项目人工、材料、机械单价分析表!$E$5:$E$292)</f>
        <v>833.27</v>
      </c>
      <c r="F33" s="17">
        <f>VLOOKUP(B33,工程项目人工、材料、机械单价分析表!C:G,5,FALSE)</f>
        <v>288.75</v>
      </c>
      <c r="G33" s="18">
        <f t="shared" si="1"/>
        <v>240606.71</v>
      </c>
      <c r="H33" s="18">
        <f t="shared" si="2"/>
        <v>297.41</v>
      </c>
      <c r="I33" s="18"/>
      <c r="J33" s="18"/>
      <c r="K33" s="21"/>
      <c r="L33" s="22"/>
    </row>
    <row r="34" ht="94.5" spans="1:12">
      <c r="A34" s="14">
        <v>30</v>
      </c>
      <c r="B34" s="16" t="s">
        <v>312</v>
      </c>
      <c r="C34" s="16" t="s">
        <v>543</v>
      </c>
      <c r="D34" s="14" t="str">
        <f>VLOOKUP(B34,[1]工程项目人工、材料、机械单价分析表!C:D,2,FALSE)</f>
        <v>m3</v>
      </c>
      <c r="E34" s="17">
        <f>SUMIF(工程项目人工、材料、机械单价分析表!$C$5:$C$292,B34,工程项目人工、材料、机械单价分析表!$E$5:$E$292)</f>
        <v>119.85</v>
      </c>
      <c r="F34" s="17">
        <f>VLOOKUP(B34,工程项目人工、材料、机械单价分析表!C:G,5,FALSE)</f>
        <v>288.75</v>
      </c>
      <c r="G34" s="18">
        <f t="shared" si="1"/>
        <v>34606.69</v>
      </c>
      <c r="H34" s="18">
        <f t="shared" si="2"/>
        <v>297.41</v>
      </c>
      <c r="I34" s="18"/>
      <c r="J34" s="18"/>
      <c r="K34" s="21"/>
      <c r="L34" s="22"/>
    </row>
    <row r="35" ht="94.5" spans="1:12">
      <c r="A35" s="14">
        <v>31</v>
      </c>
      <c r="B35" s="16" t="s">
        <v>314</v>
      </c>
      <c r="C35" s="16" t="s">
        <v>543</v>
      </c>
      <c r="D35" s="14" t="str">
        <f>VLOOKUP(B35,[1]工程项目人工、材料、机械单价分析表!C:D,2,FALSE)</f>
        <v>m3</v>
      </c>
      <c r="E35" s="17">
        <f>SUMIF(工程项目人工、材料、机械单价分析表!$C$5:$C$292,B35,工程项目人工、材料、机械单价分析表!$E$5:$E$292)</f>
        <v>39.62</v>
      </c>
      <c r="F35" s="17">
        <f>VLOOKUP(B35,工程项目人工、材料、机械单价分析表!C:G,5,FALSE)</f>
        <v>288.75</v>
      </c>
      <c r="G35" s="18">
        <f t="shared" si="1"/>
        <v>11440.28</v>
      </c>
      <c r="H35" s="18">
        <f t="shared" si="2"/>
        <v>297.41</v>
      </c>
      <c r="I35" s="18"/>
      <c r="J35" s="18"/>
      <c r="K35" s="21"/>
      <c r="L35" s="22"/>
    </row>
    <row r="36" ht="283.5" spans="1:12">
      <c r="A36" s="14">
        <v>32</v>
      </c>
      <c r="B36" s="16" t="s">
        <v>279</v>
      </c>
      <c r="C36" s="16" t="s">
        <v>540</v>
      </c>
      <c r="D36" s="14" t="str">
        <f>VLOOKUP(B36,[1]工程项目人工、材料、机械单价分析表!C:D,2,FALSE)</f>
        <v>m</v>
      </c>
      <c r="E36" s="17">
        <f>SUMIF(工程项目人工、材料、机械单价分析表!$C$5:$C$292,B36,工程项目人工、材料、机械单价分析表!$E$5:$E$292)</f>
        <v>6.95</v>
      </c>
      <c r="F36" s="17">
        <f>VLOOKUP(B36,工程项目人工、材料、机械单价分析表!C:G,5,FALSE)</f>
        <v>45</v>
      </c>
      <c r="G36" s="18">
        <f t="shared" si="1"/>
        <v>312.75</v>
      </c>
      <c r="H36" s="18">
        <f t="shared" si="2"/>
        <v>46.35</v>
      </c>
      <c r="I36" s="18"/>
      <c r="J36" s="18"/>
      <c r="K36" s="21"/>
      <c r="L36" s="22"/>
    </row>
    <row r="37" ht="283.5" spans="1:12">
      <c r="A37" s="14">
        <v>33</v>
      </c>
      <c r="B37" s="16" t="s">
        <v>507</v>
      </c>
      <c r="C37" s="16" t="s">
        <v>540</v>
      </c>
      <c r="D37" s="14" t="str">
        <f>VLOOKUP(B37,[1]工程项目人工、材料、机械单价分析表!C:D,2,FALSE)</f>
        <v>m</v>
      </c>
      <c r="E37" s="17">
        <f>SUMIF(工程项目人工、材料、机械单价分析表!$C$5:$C$292,B37,工程项目人工、材料、机械单价分析表!$E$5:$E$292)</f>
        <v>100</v>
      </c>
      <c r="F37" s="17">
        <f>VLOOKUP(B37,工程项目人工、材料、机械单价分析表!C:G,5,FALSE)</f>
        <v>3</v>
      </c>
      <c r="G37" s="18">
        <f t="shared" si="1"/>
        <v>300</v>
      </c>
      <c r="H37" s="18">
        <f t="shared" si="2"/>
        <v>3.09</v>
      </c>
      <c r="I37" s="18"/>
      <c r="J37" s="18"/>
      <c r="K37" s="21"/>
      <c r="L37" s="22"/>
    </row>
    <row r="38" ht="54" spans="1:12">
      <c r="A38" s="14">
        <v>34</v>
      </c>
      <c r="B38" s="16" t="s">
        <v>92</v>
      </c>
      <c r="C38" s="16" t="s">
        <v>538</v>
      </c>
      <c r="D38" s="14" t="str">
        <f>VLOOKUP(B38,[1]工程项目人工、材料、机械单价分析表!C:D,2,FALSE)</f>
        <v>m</v>
      </c>
      <c r="E38" s="17">
        <f>SUMIF(工程项目人工、材料、机械单价分析表!$C$5:$C$292,B38,工程项目人工、材料、机械单价分析表!$E$5:$E$292)</f>
        <v>217.5</v>
      </c>
      <c r="F38" s="17">
        <f>VLOOKUP(B38,工程项目人工、材料、机械单价分析表!C:G,5,FALSE)</f>
        <v>10</v>
      </c>
      <c r="G38" s="18">
        <f t="shared" si="1"/>
        <v>2175</v>
      </c>
      <c r="H38" s="18">
        <f t="shared" si="2"/>
        <v>10.3</v>
      </c>
      <c r="I38" s="18"/>
      <c r="J38" s="18"/>
      <c r="K38" s="21"/>
      <c r="L38" s="22"/>
    </row>
    <row r="39" ht="283.5" spans="1:12">
      <c r="A39" s="14">
        <v>35</v>
      </c>
      <c r="B39" s="16" t="s">
        <v>94</v>
      </c>
      <c r="C39" s="16" t="s">
        <v>540</v>
      </c>
      <c r="D39" s="14" t="str">
        <f>VLOOKUP(B39,[1]工程项目人工、材料、机械单价分析表!C:D,2,FALSE)</f>
        <v>个</v>
      </c>
      <c r="E39" s="17">
        <f>SUMIF(工程项目人工、材料、机械单价分析表!$C$5:$C$292,B39,工程项目人工、材料、机械单价分析表!$E$5:$E$292)</f>
        <v>87</v>
      </c>
      <c r="F39" s="17">
        <f>VLOOKUP(B39,工程项目人工、材料、机械单价分析表!C:G,5,FALSE)</f>
        <v>5</v>
      </c>
      <c r="G39" s="18">
        <f t="shared" si="1"/>
        <v>435</v>
      </c>
      <c r="H39" s="18">
        <f t="shared" si="2"/>
        <v>5.15</v>
      </c>
      <c r="I39" s="18"/>
      <c r="J39" s="18"/>
      <c r="K39" s="21"/>
      <c r="L39" s="22"/>
    </row>
    <row r="40" ht="283.5" spans="1:12">
      <c r="A40" s="14">
        <v>36</v>
      </c>
      <c r="B40" s="16" t="s">
        <v>97</v>
      </c>
      <c r="C40" s="16" t="s">
        <v>540</v>
      </c>
      <c r="D40" s="14" t="str">
        <f>VLOOKUP(B40,[1]工程项目人工、材料、机械单价分析表!C:D,2,FALSE)</f>
        <v>个</v>
      </c>
      <c r="E40" s="17">
        <f>SUMIF(工程项目人工、材料、机械单价分析表!$C$5:$C$292,B40,工程项目人工、材料、机械单价分析表!$E$5:$E$292)</f>
        <v>87</v>
      </c>
      <c r="F40" s="17">
        <f>VLOOKUP(B40,工程项目人工、材料、机械单价分析表!C:G,5,FALSE)</f>
        <v>5</v>
      </c>
      <c r="G40" s="18">
        <f t="shared" si="1"/>
        <v>435</v>
      </c>
      <c r="H40" s="18">
        <f t="shared" si="2"/>
        <v>5.15</v>
      </c>
      <c r="I40" s="18"/>
      <c r="J40" s="18"/>
      <c r="K40" s="21"/>
      <c r="L40" s="22"/>
    </row>
    <row r="41" ht="256.5" spans="1:12">
      <c r="A41" s="14">
        <v>37</v>
      </c>
      <c r="B41" s="16" t="s">
        <v>123</v>
      </c>
      <c r="C41" s="16" t="s">
        <v>544</v>
      </c>
      <c r="D41" s="14" t="str">
        <f>VLOOKUP(B41,[1]工程项目人工、材料、机械单价分析表!C:D,2,FALSE)</f>
        <v>m3</v>
      </c>
      <c r="E41" s="17">
        <f>SUMIF(工程项目人工、材料、机械单价分析表!$C$5:$C$292,B41,工程项目人工、材料、机械单价分析表!$E$5:$E$292)</f>
        <v>202.43</v>
      </c>
      <c r="F41" s="17">
        <f>VLOOKUP(B41,工程项目人工、材料、机械单价分析表!C:G,5,FALSE)</f>
        <v>3.25</v>
      </c>
      <c r="G41" s="18">
        <f t="shared" si="1"/>
        <v>657.9</v>
      </c>
      <c r="H41" s="18">
        <f t="shared" si="2"/>
        <v>3.35</v>
      </c>
      <c r="I41" s="18"/>
      <c r="J41" s="18"/>
      <c r="K41" s="21"/>
      <c r="L41" s="22"/>
    </row>
    <row r="42" ht="121.5" spans="1:12">
      <c r="A42" s="14">
        <v>38</v>
      </c>
      <c r="B42" s="16" t="s">
        <v>334</v>
      </c>
      <c r="C42" s="16" t="s">
        <v>545</v>
      </c>
      <c r="D42" s="14" t="str">
        <f>VLOOKUP(B42,[1]工程项目人工、材料、机械单价分析表!C:D,2,FALSE)</f>
        <v>m2</v>
      </c>
      <c r="E42" s="17">
        <f>SUMIF(工程项目人工、材料、机械单价分析表!$C$5:$C$292,B42,工程项目人工、材料、机械单价分析表!$E$5:$E$292)</f>
        <v>11.47</v>
      </c>
      <c r="F42" s="17">
        <f>VLOOKUP(B42,工程项目人工、材料、机械单价分析表!C:G,5,FALSE)</f>
        <v>410</v>
      </c>
      <c r="G42" s="18">
        <f t="shared" si="1"/>
        <v>4702.7</v>
      </c>
      <c r="H42" s="18">
        <f t="shared" si="2"/>
        <v>422.3</v>
      </c>
      <c r="I42" s="18"/>
      <c r="J42" s="18"/>
      <c r="K42" s="21"/>
      <c r="L42" s="22"/>
    </row>
    <row r="43" ht="54" spans="1:12">
      <c r="A43" s="14">
        <v>39</v>
      </c>
      <c r="B43" s="16" t="s">
        <v>494</v>
      </c>
      <c r="C43" s="16" t="s">
        <v>538</v>
      </c>
      <c r="D43" s="14" t="str">
        <f>VLOOKUP(B43,[1]工程项目人工、材料、机械单价分析表!C:D,2,FALSE)</f>
        <v>套</v>
      </c>
      <c r="E43" s="17">
        <f>SUMIF(工程项目人工、材料、机械单价分析表!$C$5:$C$292,B43,工程项目人工、材料、机械单价分析表!$E$5:$E$292)</f>
        <v>8</v>
      </c>
      <c r="F43" s="17">
        <f>VLOOKUP(B43,工程项目人工、材料、机械单价分析表!C:G,5,FALSE)</f>
        <v>2</v>
      </c>
      <c r="G43" s="18">
        <f t="shared" si="1"/>
        <v>16</v>
      </c>
      <c r="H43" s="18">
        <f t="shared" si="2"/>
        <v>2.06</v>
      </c>
      <c r="I43" s="18"/>
      <c r="J43" s="18"/>
      <c r="K43" s="21"/>
      <c r="L43" s="22"/>
    </row>
    <row r="44" ht="54" spans="1:12">
      <c r="A44" s="14">
        <v>40</v>
      </c>
      <c r="B44" s="15" t="s">
        <v>66</v>
      </c>
      <c r="C44" s="16" t="s">
        <v>546</v>
      </c>
      <c r="D44" s="14" t="str">
        <f>VLOOKUP(B44,[1]工程项目人工、材料、机械单价分析表!C:D,2,FALSE)</f>
        <v>m3</v>
      </c>
      <c r="E44" s="17">
        <f>SUMIF(工程项目人工、材料、机械单价分析表!$C$5:$C$292,B44,工程项目人工、材料、机械单价分析表!$E$5:$E$292)</f>
        <v>82333.6</v>
      </c>
      <c r="F44" s="17">
        <f>VLOOKUP(B44,工程项目人工、材料、机械单价分析表!C:G,5,FALSE)</f>
        <v>0.3</v>
      </c>
      <c r="G44" s="18">
        <f t="shared" si="1"/>
        <v>24700.08</v>
      </c>
      <c r="H44" s="18">
        <f t="shared" si="2"/>
        <v>0.31</v>
      </c>
      <c r="I44" s="18"/>
      <c r="J44" s="18"/>
      <c r="K44" s="21"/>
      <c r="L44" s="22"/>
    </row>
    <row r="45" ht="54" spans="1:12">
      <c r="A45" s="14">
        <v>41</v>
      </c>
      <c r="B45" s="16" t="s">
        <v>69</v>
      </c>
      <c r="C45" s="16" t="s">
        <v>547</v>
      </c>
      <c r="D45" s="14" t="str">
        <f>VLOOKUP(B45,[1]工程项目人工、材料、机械单价分析表!C:D,2,FALSE)</f>
        <v>m3</v>
      </c>
      <c r="E45" s="17">
        <f>SUMIF(工程项目人工、材料、机械单价分析表!$C$5:$C$292,B45,工程项目人工、材料、机械单价分析表!$E$5:$E$292)</f>
        <v>82333.6</v>
      </c>
      <c r="F45" s="17">
        <f>VLOOKUP(B45,工程项目人工、材料、机械单价分析表!C:G,5,FALSE)</f>
        <v>0.3</v>
      </c>
      <c r="G45" s="18">
        <f t="shared" si="1"/>
        <v>24700.08</v>
      </c>
      <c r="H45" s="18">
        <f t="shared" si="2"/>
        <v>0.31</v>
      </c>
      <c r="I45" s="18"/>
      <c r="J45" s="18"/>
      <c r="K45" s="21"/>
      <c r="L45" s="22"/>
    </row>
    <row r="46" ht="67.5" spans="1:12">
      <c r="A46" s="14">
        <v>42</v>
      </c>
      <c r="B46" s="16" t="s">
        <v>299</v>
      </c>
      <c r="C46" s="16" t="s">
        <v>548</v>
      </c>
      <c r="D46" s="14" t="str">
        <f>VLOOKUP(B46,[1]工程项目人工、材料、机械单价分析表!C:D,2,FALSE)</f>
        <v>m</v>
      </c>
      <c r="E46" s="17">
        <f>SUMIF(工程项目人工、材料、机械单价分析表!$C$5:$C$292,B46,工程项目人工、材料、机械单价分析表!$E$5:$E$292)</f>
        <v>32</v>
      </c>
      <c r="F46" s="17">
        <f>VLOOKUP(B46,工程项目人工、材料、机械单价分析表!C:G,5,FALSE)</f>
        <v>18.45</v>
      </c>
      <c r="G46" s="18">
        <f t="shared" si="1"/>
        <v>590.4</v>
      </c>
      <c r="H46" s="18">
        <f t="shared" si="2"/>
        <v>19</v>
      </c>
      <c r="I46" s="18"/>
      <c r="J46" s="18"/>
      <c r="K46" s="21"/>
      <c r="L46" s="22"/>
    </row>
    <row r="47" ht="67.5" spans="1:12">
      <c r="A47" s="14">
        <v>43</v>
      </c>
      <c r="B47" s="16" t="s">
        <v>322</v>
      </c>
      <c r="C47" s="16" t="s">
        <v>548</v>
      </c>
      <c r="D47" s="14" t="str">
        <f>VLOOKUP(B47,[1]工程项目人工、材料、机械单价分析表!C:D,2,FALSE)</f>
        <v>扇</v>
      </c>
      <c r="E47" s="17">
        <f>SUMIF(工程项目人工、材料、机械单价分析表!$C$5:$C$292,B47,工程项目人工、材料、机械单价分析表!$E$5:$E$292)</f>
        <v>7</v>
      </c>
      <c r="F47" s="17">
        <f>VLOOKUP(B47,工程项目人工、材料、机械单价分析表!C:G,5,FALSE)</f>
        <v>100</v>
      </c>
      <c r="G47" s="18">
        <f t="shared" si="1"/>
        <v>700</v>
      </c>
      <c r="H47" s="18">
        <f t="shared" si="2"/>
        <v>103</v>
      </c>
      <c r="I47" s="18"/>
      <c r="J47" s="18"/>
      <c r="K47" s="21"/>
      <c r="L47" s="22"/>
    </row>
    <row r="48" spans="1:12">
      <c r="A48" s="14">
        <v>44</v>
      </c>
      <c r="B48" s="16" t="s">
        <v>83</v>
      </c>
      <c r="C48" s="16" t="s">
        <v>549</v>
      </c>
      <c r="D48" s="14" t="str">
        <f>VLOOKUP(B48,[1]工程项目人工、材料、机械单价分析表!C:D,2,FALSE)</f>
        <v>m3</v>
      </c>
      <c r="E48" s="17">
        <f>SUMIF(工程项目人工、材料、机械单价分析表!$C$5:$C$292,B48,工程项目人工、材料、机械单价分析表!$E$5:$E$292)</f>
        <v>1515.64</v>
      </c>
      <c r="F48" s="17">
        <f>VLOOKUP(B48,工程项目人工、材料、机械单价分析表!C:G,5,FALSE)</f>
        <v>1.25</v>
      </c>
      <c r="G48" s="18">
        <f t="shared" si="1"/>
        <v>1894.55</v>
      </c>
      <c r="H48" s="18">
        <f t="shared" si="2"/>
        <v>1.29</v>
      </c>
      <c r="I48" s="18"/>
      <c r="J48" s="18"/>
      <c r="K48" s="21"/>
      <c r="L48" s="22"/>
    </row>
    <row r="49" ht="27" spans="1:12">
      <c r="A49" s="14">
        <v>45</v>
      </c>
      <c r="B49" s="16" t="s">
        <v>180</v>
      </c>
      <c r="C49" s="16" t="s">
        <v>550</v>
      </c>
      <c r="D49" s="14" t="str">
        <f>VLOOKUP(B49,[1]工程项目人工、材料、机械单价分析表!C:D,2,FALSE)</f>
        <v>t</v>
      </c>
      <c r="E49" s="17">
        <f>SUMIF(工程项目人工、材料、机械单价分析表!$C$5:$C$292,B49,工程项目人工、材料、机械单价分析表!$E$5:$E$292)</f>
        <v>24.64</v>
      </c>
      <c r="F49" s="17">
        <f>VLOOKUP(B49,工程项目人工、材料、机械单价分析表!C:G,5,FALSE)</f>
        <v>300</v>
      </c>
      <c r="G49" s="18">
        <f t="shared" si="1"/>
        <v>7392</v>
      </c>
      <c r="H49" s="18">
        <f t="shared" si="2"/>
        <v>309</v>
      </c>
      <c r="I49" s="18"/>
      <c r="J49" s="18"/>
      <c r="K49" s="21"/>
      <c r="L49" s="22"/>
    </row>
    <row r="50" ht="54" spans="1:12">
      <c r="A50" s="14">
        <v>46</v>
      </c>
      <c r="B50" s="16" t="s">
        <v>480</v>
      </c>
      <c r="C50" s="16" t="s">
        <v>538</v>
      </c>
      <c r="D50" s="14" t="str">
        <f>VLOOKUP(B50,[1]工程项目人工、材料、机械单价分析表!C:D,2,FALSE)</f>
        <v>个</v>
      </c>
      <c r="E50" s="17">
        <f>SUMIF(工程项目人工、材料、机械单价分析表!$C$5:$C$292,B50,工程项目人工、材料、机械单价分析表!$E$5:$E$292)</f>
        <v>1</v>
      </c>
      <c r="F50" s="17">
        <f>VLOOKUP(B50,工程项目人工、材料、机械单价分析表!C:G,5,FALSE)</f>
        <v>50</v>
      </c>
      <c r="G50" s="18">
        <f t="shared" si="1"/>
        <v>50</v>
      </c>
      <c r="H50" s="18">
        <f t="shared" si="2"/>
        <v>51.5</v>
      </c>
      <c r="I50" s="18"/>
      <c r="J50" s="18"/>
      <c r="K50" s="21"/>
      <c r="L50" s="22"/>
    </row>
    <row r="51" ht="54" spans="1:12">
      <c r="A51" s="14">
        <v>47</v>
      </c>
      <c r="B51" s="16" t="s">
        <v>478</v>
      </c>
      <c r="C51" s="16" t="s">
        <v>538</v>
      </c>
      <c r="D51" s="14" t="str">
        <f>VLOOKUP(B51,[1]工程项目人工、材料、机械单价分析表!C:D,2,FALSE)</f>
        <v>m</v>
      </c>
      <c r="E51" s="17">
        <f>SUMIF(工程项目人工、材料、机械单价分析表!$C$5:$C$292,B51,工程项目人工、材料、机械单价分析表!$E$5:$E$292)</f>
        <v>5</v>
      </c>
      <c r="F51" s="17">
        <f>VLOOKUP(B51,工程项目人工、材料、机械单价分析表!C:G,5,FALSE)</f>
        <v>0.5</v>
      </c>
      <c r="G51" s="18">
        <f t="shared" si="1"/>
        <v>2.5</v>
      </c>
      <c r="H51" s="18">
        <f t="shared" si="2"/>
        <v>0.52</v>
      </c>
      <c r="I51" s="18"/>
      <c r="J51" s="18"/>
      <c r="K51" s="21"/>
      <c r="L51" s="22"/>
    </row>
    <row r="52" ht="54" spans="1:12">
      <c r="A52" s="14">
        <v>48</v>
      </c>
      <c r="B52" s="16" t="s">
        <v>498</v>
      </c>
      <c r="C52" s="16" t="s">
        <v>538</v>
      </c>
      <c r="D52" s="14" t="str">
        <f>VLOOKUP(B52,[1]工程项目人工、材料、机械单价分析表!C:D,2,FALSE)</f>
        <v>m</v>
      </c>
      <c r="E52" s="17">
        <f>SUMIF(工程项目人工、材料、机械单价分析表!$C$5:$C$292,B52,工程项目人工、材料、机械单价分析表!$E$5:$E$292)</f>
        <v>50</v>
      </c>
      <c r="F52" s="17">
        <f>VLOOKUP(B52,工程项目人工、材料、机械单价分析表!C:G,5,FALSE)</f>
        <v>2</v>
      </c>
      <c r="G52" s="18">
        <f t="shared" si="1"/>
        <v>100</v>
      </c>
      <c r="H52" s="18">
        <f t="shared" si="2"/>
        <v>2.06</v>
      </c>
      <c r="I52" s="18"/>
      <c r="J52" s="18"/>
      <c r="K52" s="21"/>
      <c r="L52" s="22"/>
    </row>
    <row r="53" ht="54" spans="1:12">
      <c r="A53" s="14">
        <v>49</v>
      </c>
      <c r="B53" s="16" t="s">
        <v>496</v>
      </c>
      <c r="C53" s="16" t="s">
        <v>538</v>
      </c>
      <c r="D53" s="14" t="str">
        <f>VLOOKUP(B53,[1]工程项目人工、材料、机械单价分析表!C:D,2,FALSE)</f>
        <v>m</v>
      </c>
      <c r="E53" s="17">
        <f>SUMIF(工程项目人工、材料、机械单价分析表!$C$5:$C$292,B53,工程项目人工、材料、机械单价分析表!$E$5:$E$292)</f>
        <v>50</v>
      </c>
      <c r="F53" s="17">
        <f>VLOOKUP(B53,工程项目人工、材料、机械单价分析表!C:G,5,FALSE)</f>
        <v>2</v>
      </c>
      <c r="G53" s="18">
        <f t="shared" si="1"/>
        <v>100</v>
      </c>
      <c r="H53" s="18">
        <f t="shared" si="2"/>
        <v>2.06</v>
      </c>
      <c r="I53" s="18"/>
      <c r="J53" s="18"/>
      <c r="K53" s="21"/>
      <c r="L53" s="22"/>
    </row>
    <row r="54" ht="175.5" spans="1:12">
      <c r="A54" s="14">
        <v>50</v>
      </c>
      <c r="B54" s="16" t="s">
        <v>371</v>
      </c>
      <c r="C54" s="16" t="s">
        <v>537</v>
      </c>
      <c r="D54" s="14" t="str">
        <f>VLOOKUP(B54,[1]工程项目人工、材料、机械单价分析表!C:D,2,FALSE)</f>
        <v>m3</v>
      </c>
      <c r="E54" s="17">
        <f>SUMIF(工程项目人工、材料、机械单价分析表!$C$5:$C$292,B54,工程项目人工、材料、机械单价分析表!$E$5:$E$292)</f>
        <v>7.22</v>
      </c>
      <c r="F54" s="17">
        <f>VLOOKUP(B54,工程项目人工、材料、机械单价分析表!C:G,5,FALSE)</f>
        <v>150</v>
      </c>
      <c r="G54" s="18">
        <f t="shared" si="1"/>
        <v>1083</v>
      </c>
      <c r="H54" s="18">
        <f t="shared" si="2"/>
        <v>154.5</v>
      </c>
      <c r="I54" s="18"/>
      <c r="J54" s="18"/>
      <c r="K54" s="21"/>
      <c r="L54" s="22"/>
    </row>
    <row r="55" ht="54" spans="1:12">
      <c r="A55" s="14">
        <v>51</v>
      </c>
      <c r="B55" s="16" t="s">
        <v>500</v>
      </c>
      <c r="C55" s="16" t="s">
        <v>538</v>
      </c>
      <c r="D55" s="14" t="str">
        <f>VLOOKUP(B55,[1]工程项目人工、材料、机械单价分析表!C:D,2,FALSE)</f>
        <v>盏</v>
      </c>
      <c r="E55" s="17">
        <f>SUMIF(工程项目人工、材料、机械单价分析表!$C$5:$C$292,B55,工程项目人工、材料、机械单价分析表!$E$5:$E$292)</f>
        <v>2</v>
      </c>
      <c r="F55" s="17">
        <f>VLOOKUP(B55,工程项目人工、材料、机械单价分析表!C:G,5,FALSE)</f>
        <v>10</v>
      </c>
      <c r="G55" s="18">
        <f t="shared" si="1"/>
        <v>20</v>
      </c>
      <c r="H55" s="18">
        <f t="shared" si="2"/>
        <v>10.3</v>
      </c>
      <c r="I55" s="18"/>
      <c r="J55" s="18"/>
      <c r="K55" s="21"/>
      <c r="L55" s="22"/>
    </row>
    <row r="56" ht="324" spans="1:12">
      <c r="A56" s="14">
        <v>52</v>
      </c>
      <c r="B56" s="16" t="s">
        <v>283</v>
      </c>
      <c r="C56" s="16" t="s">
        <v>533</v>
      </c>
      <c r="D56" s="14" t="str">
        <f>VLOOKUP(B56,[1]工程项目人工、材料、机械单价分析表!C:D,2,FALSE)</f>
        <v>m2</v>
      </c>
      <c r="E56" s="17">
        <f>SUMIF(工程项目人工、材料、机械单价分析表!$C$5:$C$292,B56,工程项目人工、材料、机械单价分析表!$E$5:$E$292)</f>
        <v>0.18</v>
      </c>
      <c r="F56" s="17">
        <f>VLOOKUP(B56,工程项目人工、材料、机械单价分析表!C:G,5,FALSE)</f>
        <v>45</v>
      </c>
      <c r="G56" s="18">
        <f t="shared" si="1"/>
        <v>8.1</v>
      </c>
      <c r="H56" s="18">
        <f t="shared" si="2"/>
        <v>46.35</v>
      </c>
      <c r="I56" s="18"/>
      <c r="J56" s="18"/>
      <c r="K56" s="21"/>
      <c r="L56" s="22"/>
    </row>
    <row r="57" ht="283.5" spans="1:12">
      <c r="A57" s="14">
        <v>53</v>
      </c>
      <c r="B57" s="16" t="s">
        <v>281</v>
      </c>
      <c r="C57" s="16" t="s">
        <v>540</v>
      </c>
      <c r="D57" s="14" t="str">
        <f>VLOOKUP(B57,[1]工程项目人工、材料、机械单价分析表!C:D,2,FALSE)</f>
        <v>个</v>
      </c>
      <c r="E57" s="17">
        <f>SUMIF(工程项目人工、材料、机械单价分析表!$C$5:$C$292,B57,工程项目人工、材料、机械单价分析表!$E$5:$E$292)</f>
        <v>1</v>
      </c>
      <c r="F57" s="17">
        <f>VLOOKUP(B57,工程项目人工、材料、机械单价分析表!C:G,5,FALSE)</f>
        <v>50</v>
      </c>
      <c r="G57" s="18">
        <f t="shared" si="1"/>
        <v>50</v>
      </c>
      <c r="H57" s="18">
        <f t="shared" si="2"/>
        <v>51.5</v>
      </c>
      <c r="I57" s="18"/>
      <c r="J57" s="18"/>
      <c r="K57" s="21"/>
      <c r="L57" s="22"/>
    </row>
    <row r="58" ht="283.5" spans="1:12">
      <c r="A58" s="14">
        <v>54</v>
      </c>
      <c r="B58" s="16" t="s">
        <v>513</v>
      </c>
      <c r="C58" s="16" t="s">
        <v>540</v>
      </c>
      <c r="D58" s="14" t="str">
        <f>VLOOKUP(B58,[1]工程项目人工、材料、机械单价分析表!C:D,2,FALSE)</f>
        <v>个</v>
      </c>
      <c r="E58" s="17">
        <f>SUMIF(工程项目人工、材料、机械单价分析表!$C$5:$C$292,B58,工程项目人工、材料、机械单价分析表!$E$5:$E$292)</f>
        <v>6</v>
      </c>
      <c r="F58" s="17">
        <f>VLOOKUP(B58,工程项目人工、材料、机械单价分析表!C:G,5,FALSE)</f>
        <v>50</v>
      </c>
      <c r="G58" s="18">
        <f t="shared" si="1"/>
        <v>300</v>
      </c>
      <c r="H58" s="18">
        <f t="shared" si="2"/>
        <v>51.5</v>
      </c>
      <c r="I58" s="18"/>
      <c r="J58" s="18"/>
      <c r="K58" s="21"/>
      <c r="L58" s="22"/>
    </row>
    <row r="59" ht="202.5" spans="1:12">
      <c r="A59" s="14">
        <v>55</v>
      </c>
      <c r="B59" s="16" t="s">
        <v>167</v>
      </c>
      <c r="C59" s="16" t="s">
        <v>551</v>
      </c>
      <c r="D59" s="14" t="str">
        <f>VLOOKUP(B59,[1]工程项目人工、材料、机械单价分析表!C:D,2,FALSE)</f>
        <v>t</v>
      </c>
      <c r="E59" s="17">
        <f>SUMIF(工程项目人工、材料、机械单价分析表!$C$5:$C$292,B59,工程项目人工、材料、机械单价分析表!$E$5:$E$292)</f>
        <v>2.782</v>
      </c>
      <c r="F59" s="17">
        <f>VLOOKUP(B59,工程项目人工、材料、机械单价分析表!C:G,5,FALSE)</f>
        <v>1025</v>
      </c>
      <c r="G59" s="18">
        <f t="shared" si="1"/>
        <v>2851.55</v>
      </c>
      <c r="H59" s="18">
        <f t="shared" si="2"/>
        <v>1055.75</v>
      </c>
      <c r="I59" s="18"/>
      <c r="J59" s="18"/>
      <c r="K59" s="21"/>
      <c r="L59" s="22"/>
    </row>
    <row r="60" ht="324" spans="1:12">
      <c r="A60" s="14">
        <v>56</v>
      </c>
      <c r="B60" s="16" t="s">
        <v>377</v>
      </c>
      <c r="C60" s="16" t="s">
        <v>533</v>
      </c>
      <c r="D60" s="14" t="str">
        <f>VLOOKUP(B60,[1]工程项目人工、材料、机械单价分析表!C:D,2,FALSE)</f>
        <v>m</v>
      </c>
      <c r="E60" s="17">
        <f>SUMIF(工程项目人工、材料、机械单价分析表!$C$5:$C$292,B60,工程项目人工、材料、机械单价分析表!$E$5:$E$292)</f>
        <v>68</v>
      </c>
      <c r="F60" s="17">
        <f>VLOOKUP(B60,工程项目人工、材料、机械单价分析表!C:G,5,FALSE)</f>
        <v>20</v>
      </c>
      <c r="G60" s="18">
        <f t="shared" si="1"/>
        <v>1360</v>
      </c>
      <c r="H60" s="18">
        <f t="shared" si="2"/>
        <v>20.6</v>
      </c>
      <c r="I60" s="18"/>
      <c r="J60" s="18"/>
      <c r="K60" s="21"/>
      <c r="L60" s="22"/>
    </row>
    <row r="61" ht="270" spans="1:12">
      <c r="A61" s="14">
        <v>57</v>
      </c>
      <c r="B61" s="16" t="s">
        <v>340</v>
      </c>
      <c r="C61" s="16" t="s">
        <v>552</v>
      </c>
      <c r="D61" s="14" t="str">
        <f>VLOOKUP(B61,[1]工程项目人工、材料、机械单价分析表!C:D,2,FALSE)</f>
        <v>m3</v>
      </c>
      <c r="E61" s="17">
        <f>SUMIF(工程项目人工、材料、机械单价分析表!$C$5:$C$292,B61,工程项目人工、材料、机械单价分析表!$E$5:$E$292)</f>
        <v>5864.28</v>
      </c>
      <c r="F61" s="17">
        <f>VLOOKUP(B61,工程项目人工、材料、机械单价分析表!C:G,5,FALSE)</f>
        <v>2.25</v>
      </c>
      <c r="G61" s="18">
        <f t="shared" si="1"/>
        <v>13194.63</v>
      </c>
      <c r="H61" s="18">
        <f t="shared" si="2"/>
        <v>2.32</v>
      </c>
      <c r="I61" s="18"/>
      <c r="J61" s="18"/>
      <c r="K61" s="21"/>
      <c r="L61" s="22"/>
    </row>
    <row r="62" spans="1:12">
      <c r="A62" s="14">
        <v>58</v>
      </c>
      <c r="B62" s="16" t="s">
        <v>375</v>
      </c>
      <c r="C62" s="16" t="s">
        <v>549</v>
      </c>
      <c r="D62" s="14" t="str">
        <f>VLOOKUP(B62,[1]工程项目人工、材料、机械单价分析表!C:D,2,FALSE)</f>
        <v>m</v>
      </c>
      <c r="E62" s="17">
        <f>SUMIF(工程项目人工、材料、机械单价分析表!$C$5:$C$292,B62,工程项目人工、材料、机械单价分析表!$E$5:$E$292)</f>
        <v>20.4</v>
      </c>
      <c r="F62" s="17">
        <f>VLOOKUP(B62,工程项目人工、材料、机械单价分析表!C:G,5,FALSE)</f>
        <v>65</v>
      </c>
      <c r="G62" s="18">
        <f t="shared" si="1"/>
        <v>1326</v>
      </c>
      <c r="H62" s="18">
        <f t="shared" si="2"/>
        <v>66.95</v>
      </c>
      <c r="I62" s="18"/>
      <c r="J62" s="18"/>
      <c r="K62" s="21"/>
      <c r="L62" s="22"/>
    </row>
    <row r="63" ht="283.5" spans="1:12">
      <c r="A63" s="14">
        <v>59</v>
      </c>
      <c r="B63" s="16" t="s">
        <v>99</v>
      </c>
      <c r="C63" s="16" t="s">
        <v>540</v>
      </c>
      <c r="D63" s="14" t="str">
        <f>VLOOKUP(B63,[1]工程项目人工、材料、机械单价分析表!C:D,2,FALSE)</f>
        <v>个</v>
      </c>
      <c r="E63" s="17">
        <f>SUMIF(工程项目人工、材料、机械单价分析表!$C$5:$C$292,B63,工程项目人工、材料、机械单价分析表!$E$5:$E$292)</f>
        <v>87</v>
      </c>
      <c r="F63" s="17">
        <f>VLOOKUP(B63,工程项目人工、材料、机械单价分析表!C:G,5,FALSE)</f>
        <v>5</v>
      </c>
      <c r="G63" s="18">
        <f t="shared" si="1"/>
        <v>435</v>
      </c>
      <c r="H63" s="18">
        <f t="shared" si="2"/>
        <v>5.15</v>
      </c>
      <c r="I63" s="18"/>
      <c r="J63" s="18"/>
      <c r="K63" s="21"/>
      <c r="L63" s="22"/>
    </row>
    <row r="64" ht="54" spans="1:12">
      <c r="A64" s="14">
        <v>60</v>
      </c>
      <c r="B64" s="16" t="s">
        <v>484</v>
      </c>
      <c r="C64" s="16" t="s">
        <v>553</v>
      </c>
      <c r="D64" s="14" t="str">
        <f>VLOOKUP(B64,[1]工程项目人工、材料、机械单价分析表!C:D,2,FALSE)</f>
        <v>个</v>
      </c>
      <c r="E64" s="17">
        <f>SUMIF(工程项目人工、材料、机械单价分析表!$C$5:$C$292,B64,工程项目人工、材料、机械单价分析表!$E$5:$E$292)</f>
        <v>1</v>
      </c>
      <c r="F64" s="17">
        <f>VLOOKUP(B64,工程项目人工、材料、机械单价分析表!C:G,5,FALSE)</f>
        <v>300</v>
      </c>
      <c r="G64" s="18">
        <f t="shared" si="1"/>
        <v>300</v>
      </c>
      <c r="H64" s="18">
        <f t="shared" ref="H64:H92" si="3">ROUND(F64*1.03,2)</f>
        <v>309</v>
      </c>
      <c r="I64" s="18"/>
      <c r="J64" s="18"/>
      <c r="K64" s="21"/>
      <c r="L64" s="22"/>
    </row>
    <row r="65" ht="54" spans="1:12">
      <c r="A65" s="14">
        <v>61</v>
      </c>
      <c r="B65" s="16" t="s">
        <v>259</v>
      </c>
      <c r="C65" s="16" t="s">
        <v>554</v>
      </c>
      <c r="D65" s="14" t="str">
        <f>VLOOKUP(B65,[1]工程项目人工、材料、机械单价分析表!C:D,2,FALSE)</f>
        <v>m2</v>
      </c>
      <c r="E65" s="17">
        <f>SUMIF(工程项目人工、材料、机械单价分析表!$C$5:$C$292,B65,工程项目人工、材料、机械单价分析表!$E$5:$E$292)</f>
        <v>0.16</v>
      </c>
      <c r="F65" s="17">
        <f>VLOOKUP(B65,工程项目人工、材料、机械单价分析表!C:G,5,FALSE)</f>
        <v>45</v>
      </c>
      <c r="G65" s="18">
        <f t="shared" si="1"/>
        <v>7.2</v>
      </c>
      <c r="H65" s="18">
        <f t="shared" si="3"/>
        <v>46.35</v>
      </c>
      <c r="I65" s="18"/>
      <c r="J65" s="18"/>
      <c r="K65" s="21"/>
      <c r="L65" s="22"/>
    </row>
    <row r="66" ht="67.5" spans="1:12">
      <c r="A66" s="14">
        <v>62</v>
      </c>
      <c r="B66" s="16" t="s">
        <v>427</v>
      </c>
      <c r="C66" s="16" t="s">
        <v>555</v>
      </c>
      <c r="D66" s="14" t="str">
        <f>VLOOKUP(B66,[1]工程项目人工、材料、机械单价分析表!C:D,2,FALSE)</f>
        <v>m2</v>
      </c>
      <c r="E66" s="17">
        <f>SUMIF(工程项目人工、材料、机械单价分析表!$C$5:$C$292,B66,工程项目人工、材料、机械单价分析表!$E$5:$E$292)</f>
        <v>19435.7</v>
      </c>
      <c r="F66" s="17">
        <f>VLOOKUP(B66,工程项目人工、材料、机械单价分析表!C:G,5,FALSE)</f>
        <v>0.5</v>
      </c>
      <c r="G66" s="18">
        <f t="shared" si="1"/>
        <v>9717.85</v>
      </c>
      <c r="H66" s="18">
        <f t="shared" si="3"/>
        <v>0.52</v>
      </c>
      <c r="I66" s="18"/>
      <c r="J66" s="18"/>
      <c r="K66" s="21"/>
      <c r="L66" s="22"/>
    </row>
    <row r="67" ht="27" spans="1:12">
      <c r="A67" s="14">
        <v>63</v>
      </c>
      <c r="B67" s="16" t="s">
        <v>161</v>
      </c>
      <c r="C67" s="16" t="s">
        <v>556</v>
      </c>
      <c r="D67" s="14" t="str">
        <f>VLOOKUP(B67,[1]工程项目人工、材料、机械单价分析表!C:D,2,FALSE)</f>
        <v>m2</v>
      </c>
      <c r="E67" s="17">
        <f>SUMIF(工程项目人工、材料、机械单价分析表!$C$5:$C$292,B67,工程项目人工、材料、机械单价分析表!$E$5:$E$292)</f>
        <v>1325.47</v>
      </c>
      <c r="F67" s="17">
        <f>VLOOKUP(B67,工程项目人工、材料、机械单价分析表!C:G,5,FALSE)</f>
        <v>45</v>
      </c>
      <c r="G67" s="18">
        <f t="shared" si="1"/>
        <v>59646.15</v>
      </c>
      <c r="H67" s="18">
        <f t="shared" si="3"/>
        <v>46.35</v>
      </c>
      <c r="I67" s="18"/>
      <c r="J67" s="18"/>
      <c r="K67" s="21"/>
      <c r="L67" s="22"/>
    </row>
    <row r="68" ht="40.5" spans="1:12">
      <c r="A68" s="14">
        <v>64</v>
      </c>
      <c r="B68" s="16" t="s">
        <v>257</v>
      </c>
      <c r="C68" s="16" t="s">
        <v>534</v>
      </c>
      <c r="D68" s="14" t="str">
        <f>VLOOKUP(B68,[1]工程项目人工、材料、机械单价分析表!C:D,2,FALSE)</f>
        <v>m2</v>
      </c>
      <c r="E68" s="17">
        <f>SUMIF(工程项目人工、材料、机械单价分析表!$C$5:$C$292,B68,工程项目人工、材料、机械单价分析表!$E$5:$E$292)</f>
        <v>64</v>
      </c>
      <c r="F68" s="17">
        <f>VLOOKUP(B68,工程项目人工、材料、机械单价分析表!C:G,5,FALSE)</f>
        <v>3.5</v>
      </c>
      <c r="G68" s="18">
        <f t="shared" si="1"/>
        <v>224</v>
      </c>
      <c r="H68" s="18">
        <f t="shared" si="3"/>
        <v>3.61</v>
      </c>
      <c r="I68" s="18"/>
      <c r="J68" s="18"/>
      <c r="K68" s="21"/>
      <c r="L68" s="22"/>
    </row>
    <row r="69" ht="175.5" spans="1:12">
      <c r="A69" s="14">
        <v>65</v>
      </c>
      <c r="B69" s="16" t="s">
        <v>515</v>
      </c>
      <c r="C69" s="16" t="s">
        <v>537</v>
      </c>
      <c r="D69" s="14" t="str">
        <f>VLOOKUP(B69,[1]工程项目人工、材料、机械单价分析表!C:D,2,FALSE)</f>
        <v>个</v>
      </c>
      <c r="E69" s="17">
        <f>SUMIF(工程项目人工、材料、机械单价分析表!$C$5:$C$292,B69,工程项目人工、材料、机械单价分析表!$E$5:$E$292)</f>
        <v>17</v>
      </c>
      <c r="F69" s="17">
        <f>VLOOKUP(B69,工程项目人工、材料、机械单价分析表!C:G,5,FALSE)</f>
        <v>50</v>
      </c>
      <c r="G69" s="18">
        <f t="shared" si="1"/>
        <v>850</v>
      </c>
      <c r="H69" s="18">
        <f t="shared" si="3"/>
        <v>51.5</v>
      </c>
      <c r="I69" s="18"/>
      <c r="J69" s="18"/>
      <c r="K69" s="21"/>
      <c r="L69" s="22"/>
    </row>
    <row r="70" ht="256.5" spans="1:12">
      <c r="A70" s="14">
        <v>66</v>
      </c>
      <c r="B70" s="16" t="s">
        <v>105</v>
      </c>
      <c r="C70" s="16" t="s">
        <v>557</v>
      </c>
      <c r="D70" s="14" t="str">
        <f>VLOOKUP(B70,[1]工程项目人工、材料、机械单价分析表!C:D,2,FALSE)</f>
        <v>亩</v>
      </c>
      <c r="E70" s="17">
        <f>SUMIF(工程项目人工、材料、机械单价分析表!$C$5:$C$292,B70,工程项目人工、材料、机械单价分析表!$E$5:$E$292)</f>
        <v>337.39</v>
      </c>
      <c r="F70" s="17">
        <f>VLOOKUP(B70,工程项目人工、材料、机械单价分析表!C:G,5,FALSE)</f>
        <v>50</v>
      </c>
      <c r="G70" s="18">
        <f t="shared" ref="G70:G100" si="4">ROUND(E70*F70,2)</f>
        <v>16869.5</v>
      </c>
      <c r="H70" s="18">
        <f t="shared" si="3"/>
        <v>51.5</v>
      </c>
      <c r="I70" s="18"/>
      <c r="J70" s="18"/>
      <c r="K70" s="21"/>
      <c r="L70" s="22"/>
    </row>
    <row r="71" ht="135" spans="1:12">
      <c r="A71" s="14">
        <v>67</v>
      </c>
      <c r="B71" s="16" t="s">
        <v>248</v>
      </c>
      <c r="C71" s="16" t="s">
        <v>558</v>
      </c>
      <c r="D71" s="14" t="str">
        <f>VLOOKUP(B71,[1]工程项目人工、材料、机械单价分析表!C:D,2,FALSE)</f>
        <v>m3</v>
      </c>
      <c r="E71" s="17">
        <f>SUMIF(工程项目人工、材料、机械单价分析表!$C$5:$C$292,B71,工程项目人工、材料、机械单价分析表!$E$5:$E$292)</f>
        <v>160</v>
      </c>
      <c r="F71" s="17">
        <f>VLOOKUP(B71,工程项目人工、材料、机械单价分析表!C:G,5,FALSE)</f>
        <v>3.25</v>
      </c>
      <c r="G71" s="18">
        <f t="shared" si="4"/>
        <v>520</v>
      </c>
      <c r="H71" s="18">
        <f t="shared" si="3"/>
        <v>3.35</v>
      </c>
      <c r="I71" s="18"/>
      <c r="J71" s="18"/>
      <c r="K71" s="21"/>
      <c r="L71" s="22"/>
    </row>
    <row r="72" ht="270" spans="1:12">
      <c r="A72" s="14">
        <v>68</v>
      </c>
      <c r="B72" s="16" t="s">
        <v>305</v>
      </c>
      <c r="C72" s="16" t="s">
        <v>552</v>
      </c>
      <c r="D72" s="14" t="str">
        <f>VLOOKUP(B72,[1]工程项目人工、材料、机械单价分析表!C:D,2,FALSE)</f>
        <v>m3</v>
      </c>
      <c r="E72" s="17">
        <f>SUMIF(工程项目人工、材料、机械单价分析表!$C$5:$C$292,B72,工程项目人工、材料、机械单价分析表!$E$5:$E$292)</f>
        <v>316.47</v>
      </c>
      <c r="F72" s="17">
        <f>VLOOKUP(B72,工程项目人工、材料、机械单价分析表!C:G,5,FALSE)</f>
        <v>1.35</v>
      </c>
      <c r="G72" s="18">
        <f t="shared" si="4"/>
        <v>427.23</v>
      </c>
      <c r="H72" s="18">
        <f t="shared" si="3"/>
        <v>1.39</v>
      </c>
      <c r="I72" s="18"/>
      <c r="J72" s="18"/>
      <c r="K72" s="21"/>
      <c r="L72" s="22"/>
    </row>
    <row r="73" ht="54" spans="1:12">
      <c r="A73" s="14">
        <v>69</v>
      </c>
      <c r="B73" s="16" t="s">
        <v>367</v>
      </c>
      <c r="C73" s="16" t="s">
        <v>538</v>
      </c>
      <c r="D73" s="14" t="str">
        <f>VLOOKUP(B73,[1]工程项目人工、材料、机械单价分析表!C:D,2,FALSE)</f>
        <v>个</v>
      </c>
      <c r="E73" s="17">
        <f>SUMIF(工程项目人工、材料、机械单价分析表!$C$5:$C$292,B73,工程项目人工、材料、机械单价分析表!$E$5:$E$292)</f>
        <v>18</v>
      </c>
      <c r="F73" s="17">
        <f>VLOOKUP(B73,工程项目人工、材料、机械单价分析表!C:G,5,FALSE)</f>
        <v>20</v>
      </c>
      <c r="G73" s="18">
        <f t="shared" si="4"/>
        <v>360</v>
      </c>
      <c r="H73" s="18">
        <f t="shared" si="3"/>
        <v>20.6</v>
      </c>
      <c r="I73" s="18"/>
      <c r="J73" s="18"/>
      <c r="K73" s="21"/>
      <c r="L73" s="22"/>
    </row>
    <row r="74" ht="54" spans="1:12">
      <c r="A74" s="14">
        <v>70</v>
      </c>
      <c r="B74" s="16" t="s">
        <v>503</v>
      </c>
      <c r="C74" s="16" t="s">
        <v>538</v>
      </c>
      <c r="D74" s="14" t="str">
        <f>VLOOKUP(B74,[1]工程项目人工、材料、机械单价分析表!C:D,2,FALSE)</f>
        <v>个</v>
      </c>
      <c r="E74" s="17">
        <f>SUMIF(工程项目人工、材料、机械单价分析表!$C$5:$C$292,B74,工程项目人工、材料、机械单价分析表!$E$5:$E$292)</f>
        <v>1</v>
      </c>
      <c r="F74" s="17">
        <f>VLOOKUP(B74,工程项目人工、材料、机械单价分析表!C:G,5,FALSE)</f>
        <v>5</v>
      </c>
      <c r="G74" s="18">
        <f t="shared" si="4"/>
        <v>5</v>
      </c>
      <c r="H74" s="18">
        <f t="shared" si="3"/>
        <v>5.15</v>
      </c>
      <c r="I74" s="18"/>
      <c r="J74" s="18"/>
      <c r="K74" s="21"/>
      <c r="L74" s="22"/>
    </row>
    <row r="75" ht="256.5" spans="1:12">
      <c r="A75" s="14">
        <v>71</v>
      </c>
      <c r="B75" s="16" t="s">
        <v>77</v>
      </c>
      <c r="C75" s="16" t="s">
        <v>557</v>
      </c>
      <c r="D75" s="14" t="str">
        <f>VLOOKUP(B75,[1]工程项目人工、材料、机械单价分析表!C:D,2,FALSE)</f>
        <v>公顷</v>
      </c>
      <c r="E75" s="17">
        <f>SUMIF(工程项目人工、材料、机械单价分析表!$C$5:$C$292,B75,工程项目人工、材料、机械单价分析表!$E$5:$E$292)</f>
        <v>10.36</v>
      </c>
      <c r="F75" s="17">
        <f>VLOOKUP(B75,工程项目人工、材料、机械单价分析表!C:G,5,FALSE)</f>
        <v>350</v>
      </c>
      <c r="G75" s="18">
        <f t="shared" si="4"/>
        <v>3626</v>
      </c>
      <c r="H75" s="18">
        <f t="shared" si="3"/>
        <v>360.5</v>
      </c>
      <c r="I75" s="18"/>
      <c r="J75" s="18"/>
      <c r="K75" s="21"/>
      <c r="L75" s="22"/>
    </row>
    <row r="76" ht="256.5" spans="1:12">
      <c r="A76" s="14">
        <v>72</v>
      </c>
      <c r="B76" s="16" t="s">
        <v>113</v>
      </c>
      <c r="C76" s="16" t="s">
        <v>557</v>
      </c>
      <c r="D76" s="14" t="str">
        <f>VLOOKUP(B76,[1]工程项目人工、材料、机械单价分析表!C:D,2,FALSE)</f>
        <v>公顷</v>
      </c>
      <c r="E76" s="17">
        <f>SUMIF(工程项目人工、材料、机械单价分析表!$C$5:$C$292,B76,工程项目人工、材料、机械单价分析表!$E$5:$E$292)</f>
        <v>24.56</v>
      </c>
      <c r="F76" s="17">
        <f>VLOOKUP(B76,工程项目人工、材料、机械单价分析表!C:G,5,FALSE)</f>
        <v>350</v>
      </c>
      <c r="G76" s="18">
        <f t="shared" si="4"/>
        <v>8596</v>
      </c>
      <c r="H76" s="18">
        <f t="shared" si="3"/>
        <v>360.5</v>
      </c>
      <c r="I76" s="18"/>
      <c r="J76" s="18"/>
      <c r="K76" s="21"/>
      <c r="L76" s="22"/>
    </row>
    <row r="77" ht="256.5" spans="1:12">
      <c r="A77" s="14">
        <v>73</v>
      </c>
      <c r="B77" s="16" t="s">
        <v>149</v>
      </c>
      <c r="C77" s="16" t="s">
        <v>559</v>
      </c>
      <c r="D77" s="14" t="str">
        <f>VLOOKUP(B77,[1]工程项目人工、材料、机械单价分析表!C:D,2,FALSE)</f>
        <v>m3</v>
      </c>
      <c r="E77" s="17">
        <f>SUMIF(工程项目人工、材料、机械单价分析表!$C$5:$C$292,B77,工程项目人工、材料、机械单价分析表!$E$5:$E$292)</f>
        <v>16151.408</v>
      </c>
      <c r="F77" s="17">
        <f>VLOOKUP(B77,工程项目人工、材料、机械单价分析表!C:G,5,FALSE)</f>
        <v>0.3</v>
      </c>
      <c r="G77" s="18">
        <f t="shared" si="4"/>
        <v>4845.42</v>
      </c>
      <c r="H77" s="18">
        <f t="shared" si="3"/>
        <v>0.31</v>
      </c>
      <c r="I77" s="18"/>
      <c r="J77" s="18"/>
      <c r="K77" s="21"/>
      <c r="L77" s="22"/>
    </row>
    <row r="78" ht="256.5" spans="1:12">
      <c r="A78" s="14">
        <v>74</v>
      </c>
      <c r="B78" s="16" t="s">
        <v>111</v>
      </c>
      <c r="C78" s="16" t="s">
        <v>557</v>
      </c>
      <c r="D78" s="14" t="str">
        <f>VLOOKUP(B78,[1]工程项目人工、材料、机械单价分析表!C:D,2,FALSE)</f>
        <v>m3</v>
      </c>
      <c r="E78" s="17">
        <f>SUMIF(工程项目人工、材料、机械单价分析表!$C$5:$C$292,B78,工程项目人工、材料、机械单价分析表!$E$5:$E$292)</f>
        <v>92216</v>
      </c>
      <c r="F78" s="17">
        <f>VLOOKUP(B78,工程项目人工、材料、机械单价分析表!C:G,5,FALSE)</f>
        <v>0.3</v>
      </c>
      <c r="G78" s="18">
        <f t="shared" si="4"/>
        <v>27664.8</v>
      </c>
      <c r="H78" s="18">
        <f t="shared" si="3"/>
        <v>0.31</v>
      </c>
      <c r="I78" s="18"/>
      <c r="J78" s="18"/>
      <c r="K78" s="21"/>
      <c r="L78" s="22"/>
    </row>
    <row r="79" ht="256.5" spans="1:12">
      <c r="A79" s="14">
        <v>75</v>
      </c>
      <c r="B79" s="16" t="s">
        <v>75</v>
      </c>
      <c r="C79" s="16" t="s">
        <v>560</v>
      </c>
      <c r="D79" s="14" t="str">
        <f>VLOOKUP(B79,[1]工程项目人工、材料、机械单价分析表!C:D,2,FALSE)</f>
        <v>m3</v>
      </c>
      <c r="E79" s="17">
        <f>SUMIF(工程项目人工、材料、机械单价分析表!$C$5:$C$292,B79,工程项目人工、材料、机械单价分析表!$E$5:$E$292)</f>
        <v>33110.48</v>
      </c>
      <c r="F79" s="17">
        <f>VLOOKUP(B79,工程项目人工、材料、机械单价分析表!C:G,5,FALSE)</f>
        <v>0.3</v>
      </c>
      <c r="G79" s="18">
        <f t="shared" si="4"/>
        <v>9933.14</v>
      </c>
      <c r="H79" s="18">
        <f t="shared" si="3"/>
        <v>0.31</v>
      </c>
      <c r="I79" s="18"/>
      <c r="J79" s="18"/>
      <c r="K79" s="21"/>
      <c r="L79" s="22"/>
    </row>
    <row r="80" ht="256.5" spans="1:12">
      <c r="A80" s="14">
        <v>76</v>
      </c>
      <c r="B80" s="16" t="s">
        <v>139</v>
      </c>
      <c r="C80" s="16" t="s">
        <v>561</v>
      </c>
      <c r="D80" s="14" t="str">
        <f>VLOOKUP(B80,[1]工程项目人工、材料、机械单价分析表!C:D,2,FALSE)</f>
        <v>m3</v>
      </c>
      <c r="E80" s="17">
        <f>SUMIF(工程项目人工、材料、机械单价分析表!$C$5:$C$292,B80,工程项目人工、材料、机械单价分析表!$E$5:$E$292)</f>
        <v>1629.87</v>
      </c>
      <c r="F80" s="17">
        <f>VLOOKUP(B80,工程项目人工、材料、机械单价分析表!C:G,5,FALSE)</f>
        <v>0.3</v>
      </c>
      <c r="G80" s="18">
        <f t="shared" si="4"/>
        <v>488.96</v>
      </c>
      <c r="H80" s="18">
        <f t="shared" si="3"/>
        <v>0.31</v>
      </c>
      <c r="I80" s="18"/>
      <c r="J80" s="18"/>
      <c r="K80" s="21"/>
      <c r="L80" s="22"/>
    </row>
    <row r="81" ht="256.5" spans="1:12">
      <c r="A81" s="14">
        <v>77</v>
      </c>
      <c r="B81" s="16" t="s">
        <v>137</v>
      </c>
      <c r="C81" s="16" t="s">
        <v>560</v>
      </c>
      <c r="D81" s="14" t="str">
        <f>VLOOKUP(B81,[1]工程项目人工、材料、机械单价分析表!C:D,2,FALSE)</f>
        <v>m3</v>
      </c>
      <c r="E81" s="17">
        <f>SUMIF(工程项目人工、材料、机械单价分析表!$C$5:$C$292,B81,工程项目人工、材料、机械单价分析表!$E$5:$E$292)</f>
        <v>9323.38</v>
      </c>
      <c r="F81" s="17">
        <f>VLOOKUP(B81,工程项目人工、材料、机械单价分析表!C:G,5,FALSE)</f>
        <v>0.3</v>
      </c>
      <c r="G81" s="18">
        <f t="shared" si="4"/>
        <v>2797.01</v>
      </c>
      <c r="H81" s="18">
        <f t="shared" si="3"/>
        <v>0.31</v>
      </c>
      <c r="I81" s="18"/>
      <c r="J81" s="18"/>
      <c r="K81" s="21"/>
      <c r="L81" s="22"/>
    </row>
    <row r="82" ht="256.5" spans="1:12">
      <c r="A82" s="14">
        <v>78</v>
      </c>
      <c r="B82" s="16" t="s">
        <v>109</v>
      </c>
      <c r="C82" s="16" t="s">
        <v>559</v>
      </c>
      <c r="D82" s="14" t="str">
        <f>VLOOKUP(B82,[1]工程项目人工、材料、机械单价分析表!C:D,2,FALSE)</f>
        <v>m3</v>
      </c>
      <c r="E82" s="17">
        <f>SUMIF(工程项目人工、材料、机械单价分析表!$C$5:$C$292,B82,工程项目人工、材料、机械单价分析表!$E$5:$E$292)</f>
        <v>92216</v>
      </c>
      <c r="F82" s="17">
        <f>VLOOKUP(B82,工程项目人工、材料、机械单价分析表!C:G,5,FALSE)</f>
        <v>0.65</v>
      </c>
      <c r="G82" s="18">
        <f t="shared" si="4"/>
        <v>59940.4</v>
      </c>
      <c r="H82" s="18">
        <f t="shared" si="3"/>
        <v>0.67</v>
      </c>
      <c r="I82" s="18"/>
      <c r="J82" s="18"/>
      <c r="K82" s="21"/>
      <c r="L82" s="22"/>
    </row>
    <row r="83" ht="256.5" spans="1:12">
      <c r="A83" s="14">
        <v>79</v>
      </c>
      <c r="B83" s="16" t="s">
        <v>73</v>
      </c>
      <c r="C83" s="16" t="s">
        <v>544</v>
      </c>
      <c r="D83" s="14" t="str">
        <f>VLOOKUP(B83,[1]工程项目人工、材料、机械单价分析表!C:D,2,FALSE)</f>
        <v>m3</v>
      </c>
      <c r="E83" s="17">
        <f>SUMIF(工程项目人工、材料、机械单价分析表!$C$5:$C$292,B83,工程项目人工、材料、机械单价分析表!$E$5:$E$292)</f>
        <v>33110.48</v>
      </c>
      <c r="F83" s="17">
        <f>VLOOKUP(B83,工程项目人工、材料、机械单价分析表!C:G,5,FALSE)</f>
        <v>0.65</v>
      </c>
      <c r="G83" s="18">
        <f t="shared" si="4"/>
        <v>21521.81</v>
      </c>
      <c r="H83" s="18">
        <f t="shared" si="3"/>
        <v>0.67</v>
      </c>
      <c r="I83" s="18"/>
      <c r="J83" s="18"/>
      <c r="K83" s="21"/>
      <c r="L83" s="22"/>
    </row>
    <row r="84" ht="256.5" spans="1:12">
      <c r="A84" s="14">
        <v>80</v>
      </c>
      <c r="B84" s="16" t="s">
        <v>121</v>
      </c>
      <c r="C84" s="16" t="s">
        <v>562</v>
      </c>
      <c r="D84" s="14" t="str">
        <f>VLOOKUP(B84,[1]工程项目人工、材料、机械单价分析表!C:D,2,FALSE)</f>
        <v>m3</v>
      </c>
      <c r="E84" s="17">
        <f>SUMIF(工程项目人工、材料、机械单价分析表!$C$5:$C$292,B84,工程项目人工、材料、机械单价分析表!$E$5:$E$292)</f>
        <v>2641.55</v>
      </c>
      <c r="F84" s="17">
        <f>VLOOKUP(B84,工程项目人工、材料、机械单价分析表!C:G,5,FALSE)</f>
        <v>8</v>
      </c>
      <c r="G84" s="18">
        <f t="shared" si="4"/>
        <v>21132.4</v>
      </c>
      <c r="H84" s="18">
        <f t="shared" si="3"/>
        <v>8.24</v>
      </c>
      <c r="I84" s="18"/>
      <c r="J84" s="18"/>
      <c r="K84" s="21"/>
      <c r="L84" s="22"/>
    </row>
    <row r="85" ht="54" spans="1:12">
      <c r="A85" s="14">
        <v>81</v>
      </c>
      <c r="B85" s="16" t="s">
        <v>431</v>
      </c>
      <c r="C85" s="16" t="s">
        <v>563</v>
      </c>
      <c r="D85" s="14" t="str">
        <f>VLOOKUP(B85,[1]工程项目人工、材料、机械单价分析表!C:D,2,FALSE)</f>
        <v>m3</v>
      </c>
      <c r="E85" s="17">
        <f>SUMIF(工程项目人工、材料、机械单价分析表!$C$5:$C$292,B85,工程项目人工、材料、机械单价分析表!$E$5:$E$292)</f>
        <v>873.795</v>
      </c>
      <c r="F85" s="17">
        <f>VLOOKUP(B85,工程项目人工、材料、机械单价分析表!C:G,5,FALSE)</f>
        <v>3</v>
      </c>
      <c r="G85" s="18">
        <f t="shared" si="4"/>
        <v>2621.39</v>
      </c>
      <c r="H85" s="18">
        <f t="shared" si="3"/>
        <v>3.09</v>
      </c>
      <c r="I85" s="18"/>
      <c r="J85" s="18"/>
      <c r="K85" s="21"/>
      <c r="L85" s="22"/>
    </row>
    <row r="86" ht="270" spans="1:12">
      <c r="A86" s="14">
        <v>82</v>
      </c>
      <c r="B86" s="16" t="s">
        <v>433</v>
      </c>
      <c r="C86" s="16" t="s">
        <v>552</v>
      </c>
      <c r="D86" s="14" t="str">
        <f>VLOOKUP(B86,[1]工程项目人工、材料、机械单价分析表!C:D,2,FALSE)</f>
        <v>m3</v>
      </c>
      <c r="E86" s="17">
        <f>SUMIF(工程项目人工、材料、机械单价分析表!$C$5:$C$292,B86,工程项目人工、材料、机械单价分析表!$E$5:$E$292)</f>
        <v>896.2</v>
      </c>
      <c r="F86" s="17">
        <f>VLOOKUP(B86,工程项目人工、材料、机械单价分析表!C:G,5,FALSE)</f>
        <v>7</v>
      </c>
      <c r="G86" s="18">
        <f t="shared" si="4"/>
        <v>6273.4</v>
      </c>
      <c r="H86" s="18">
        <f t="shared" si="3"/>
        <v>7.21</v>
      </c>
      <c r="I86" s="18"/>
      <c r="J86" s="18"/>
      <c r="K86" s="21"/>
      <c r="L86" s="22"/>
    </row>
    <row r="87" ht="121.5" spans="1:12">
      <c r="A87" s="14">
        <v>83</v>
      </c>
      <c r="B87" s="16" t="s">
        <v>294</v>
      </c>
      <c r="C87" s="16" t="s">
        <v>545</v>
      </c>
      <c r="D87" s="14" t="str">
        <f>VLOOKUP(B87,[1]工程项目人工、材料、机械单价分析表!C:D,2,FALSE)</f>
        <v>m3</v>
      </c>
      <c r="E87" s="17">
        <f>SUMIF(工程项目人工、材料、机械单价分析表!$C$5:$C$292,B87,工程项目人工、材料、机械单价分析表!$E$5:$E$292)</f>
        <v>0.23</v>
      </c>
      <c r="F87" s="17">
        <f>VLOOKUP(B87,工程项目人工、材料、机械单价分析表!C:G,5,FALSE)</f>
        <v>65</v>
      </c>
      <c r="G87" s="18">
        <f t="shared" si="4"/>
        <v>14.95</v>
      </c>
      <c r="H87" s="18">
        <f t="shared" si="3"/>
        <v>66.95</v>
      </c>
      <c r="I87" s="18"/>
      <c r="J87" s="18"/>
      <c r="K87" s="21"/>
      <c r="L87" s="22"/>
    </row>
    <row r="88" ht="121.5" spans="1:12">
      <c r="A88" s="14">
        <v>84</v>
      </c>
      <c r="B88" s="16" t="s">
        <v>353</v>
      </c>
      <c r="C88" s="16" t="s">
        <v>545</v>
      </c>
      <c r="D88" s="14" t="str">
        <f>VLOOKUP(B88,[1]工程项目人工、材料、机械单价分析表!C:D,2,FALSE)</f>
        <v>m3</v>
      </c>
      <c r="E88" s="17">
        <f>SUMIF(工程项目人工、材料、机械单价分析表!$C$5:$C$292,B88,工程项目人工、材料、机械单价分析表!$E$5:$E$292)</f>
        <v>3.94</v>
      </c>
      <c r="F88" s="17">
        <f>VLOOKUP(B88,工程项目人工、材料、机械单价分析表!C:G,5,FALSE)</f>
        <v>65</v>
      </c>
      <c r="G88" s="18">
        <f t="shared" si="4"/>
        <v>256.1</v>
      </c>
      <c r="H88" s="18">
        <f t="shared" si="3"/>
        <v>66.95</v>
      </c>
      <c r="I88" s="18"/>
      <c r="J88" s="18"/>
      <c r="K88" s="21"/>
      <c r="L88" s="22"/>
    </row>
    <row r="89" ht="121.5" spans="1:12">
      <c r="A89" s="14">
        <v>85</v>
      </c>
      <c r="B89" s="16" t="s">
        <v>318</v>
      </c>
      <c r="C89" s="16" t="s">
        <v>545</v>
      </c>
      <c r="D89" s="14" t="str">
        <f>VLOOKUP(B89,[1]工程项目人工、材料、机械单价分析表!C:D,2,FALSE)</f>
        <v>m3</v>
      </c>
      <c r="E89" s="17">
        <f>SUMIF(工程项目人工、材料、机械单价分析表!$C$5:$C$292,B89,工程项目人工、材料、机械单价分析表!$E$5:$E$292)</f>
        <v>20.69</v>
      </c>
      <c r="F89" s="17">
        <f>VLOOKUP(B89,工程项目人工、材料、机械单价分析表!C:G,5,FALSE)</f>
        <v>65</v>
      </c>
      <c r="G89" s="18">
        <f t="shared" si="4"/>
        <v>1344.85</v>
      </c>
      <c r="H89" s="18">
        <f t="shared" si="3"/>
        <v>66.95</v>
      </c>
      <c r="I89" s="18"/>
      <c r="J89" s="18"/>
      <c r="K89" s="21"/>
      <c r="L89" s="22"/>
    </row>
    <row r="90" ht="121.5" spans="1:12">
      <c r="A90" s="14">
        <v>86</v>
      </c>
      <c r="B90" s="16" t="s">
        <v>316</v>
      </c>
      <c r="C90" s="16" t="s">
        <v>545</v>
      </c>
      <c r="D90" s="14" t="str">
        <f>VLOOKUP(B90,[1]工程项目人工、材料、机械单价分析表!C:D,2,FALSE)</f>
        <v>m3</v>
      </c>
      <c r="E90" s="17">
        <f>SUMIF(工程项目人工、材料、机械单价分析表!$C$5:$C$292,B90,工程项目人工、材料、机械单价分析表!$E$5:$E$292)</f>
        <v>8.61</v>
      </c>
      <c r="F90" s="17">
        <f>VLOOKUP(B90,工程项目人工、材料、机械单价分析表!C:G,5,FALSE)</f>
        <v>65</v>
      </c>
      <c r="G90" s="18">
        <f t="shared" si="4"/>
        <v>559.65</v>
      </c>
      <c r="H90" s="18">
        <f t="shared" si="3"/>
        <v>66.95</v>
      </c>
      <c r="I90" s="18"/>
      <c r="J90" s="18"/>
      <c r="K90" s="21"/>
      <c r="L90" s="22"/>
    </row>
    <row r="91" ht="121.5" spans="1:12">
      <c r="A91" s="14">
        <v>87</v>
      </c>
      <c r="B91" s="16" t="s">
        <v>275</v>
      </c>
      <c r="C91" s="16" t="s">
        <v>545</v>
      </c>
      <c r="D91" s="14" t="str">
        <f>VLOOKUP(B91,[1]工程项目人工、材料、机械单价分析表!C:D,2,FALSE)</f>
        <v>m3</v>
      </c>
      <c r="E91" s="17">
        <f>SUMIF(工程项目人工、材料、机械单价分析表!$C$5:$C$292,B91,工程项目人工、材料、机械单价分析表!$E$5:$E$292)</f>
        <v>2.11</v>
      </c>
      <c r="F91" s="17">
        <f>VLOOKUP(B91,工程项目人工、材料、机械单价分析表!C:G,5,FALSE)</f>
        <v>65</v>
      </c>
      <c r="G91" s="18">
        <f t="shared" si="4"/>
        <v>137.15</v>
      </c>
      <c r="H91" s="18">
        <f t="shared" si="3"/>
        <v>66.95</v>
      </c>
      <c r="I91" s="18"/>
      <c r="J91" s="18"/>
      <c r="K91" s="21"/>
      <c r="L91" s="22"/>
    </row>
    <row r="92" ht="121.5" spans="1:12">
      <c r="A92" s="14">
        <v>88</v>
      </c>
      <c r="B92" s="16" t="s">
        <v>273</v>
      </c>
      <c r="C92" s="16" t="s">
        <v>545</v>
      </c>
      <c r="D92" s="14" t="str">
        <f>VLOOKUP(B92,[1]工程项目人工、材料、机械单价分析表!C:D,2,FALSE)</f>
        <v>m3</v>
      </c>
      <c r="E92" s="17">
        <f>SUMIF(工程项目人工、材料、机械单价分析表!$C$5:$C$292,B92,工程项目人工、材料、机械单价分析表!$E$5:$E$292)</f>
        <v>3.86</v>
      </c>
      <c r="F92" s="17">
        <f>VLOOKUP(B92,工程项目人工、材料、机械单价分析表!C:G,5,FALSE)</f>
        <v>65</v>
      </c>
      <c r="G92" s="18">
        <f t="shared" si="4"/>
        <v>250.9</v>
      </c>
      <c r="H92" s="18">
        <f t="shared" si="3"/>
        <v>66.95</v>
      </c>
      <c r="I92" s="18"/>
      <c r="J92" s="18"/>
      <c r="K92" s="21"/>
      <c r="L92" s="22"/>
    </row>
    <row r="93" ht="283.5" spans="1:12">
      <c r="A93" s="14">
        <v>89</v>
      </c>
      <c r="B93" s="16" t="s">
        <v>195</v>
      </c>
      <c r="C93" s="16" t="s">
        <v>540</v>
      </c>
      <c r="D93" s="14" t="str">
        <f>VLOOKUP(B93,[1]工程项目人工、材料、机械单价分析表!C:D,2,FALSE)</f>
        <v>m</v>
      </c>
      <c r="E93" s="17">
        <f>SUMIF(工程项目人工、材料、机械单价分析表!$C$5:$C$292,B93,工程项目人工、材料、机械单价分析表!$E$5:$E$292)</f>
        <v>840.5</v>
      </c>
      <c r="F93" s="17">
        <f>VLOOKUP(B93,工程项目人工、材料、机械单价分析表!C:G,5,FALSE)</f>
        <v>5</v>
      </c>
      <c r="G93" s="18">
        <f t="shared" si="4"/>
        <v>4202.5</v>
      </c>
      <c r="H93" s="18">
        <f t="shared" ref="H93:H100" si="5">ROUND(F93*1.03,2)</f>
        <v>5.15</v>
      </c>
      <c r="I93" s="18"/>
      <c r="J93" s="18"/>
      <c r="K93" s="21"/>
      <c r="L93" s="22"/>
    </row>
    <row r="94" ht="135" spans="1:12">
      <c r="A94" s="14">
        <v>90</v>
      </c>
      <c r="B94" s="16" t="s">
        <v>292</v>
      </c>
      <c r="C94" s="16" t="s">
        <v>539</v>
      </c>
      <c r="D94" s="14" t="str">
        <f>VLOOKUP(B94,[1]工程项目人工、材料、机械单价分析表!C:D,2,FALSE)</f>
        <v>m3</v>
      </c>
      <c r="E94" s="17">
        <f>SUMIF(工程项目人工、材料、机械单价分析表!$C$5:$C$292,B94,工程项目人工、材料、机械单价分析表!$E$5:$E$292)</f>
        <v>1.67</v>
      </c>
      <c r="F94" s="17">
        <f>VLOOKUP(B94,工程项目人工、材料、机械单价分析表!C:G,5,FALSE)</f>
        <v>120</v>
      </c>
      <c r="G94" s="18">
        <f t="shared" si="4"/>
        <v>200.4</v>
      </c>
      <c r="H94" s="18">
        <f t="shared" si="5"/>
        <v>123.6</v>
      </c>
      <c r="I94" s="18"/>
      <c r="J94" s="18"/>
      <c r="K94" s="21"/>
      <c r="L94" s="22"/>
    </row>
    <row r="95" ht="135" spans="1:12">
      <c r="A95" s="14">
        <v>91</v>
      </c>
      <c r="B95" s="16" t="s">
        <v>206</v>
      </c>
      <c r="C95" s="16" t="s">
        <v>539</v>
      </c>
      <c r="D95" s="14" t="str">
        <f>VLOOKUP(B95,[1]工程项目人工、材料、机械单价分析表!C:D,2,FALSE)</f>
        <v>m3</v>
      </c>
      <c r="E95" s="17">
        <f>SUMIF(工程项目人工、材料、机械单价分析表!$C$5:$C$292,B95,工程项目人工、材料、机械单价分析表!$E$5:$E$292)</f>
        <v>2.5</v>
      </c>
      <c r="F95" s="17">
        <f>VLOOKUP(B95,工程项目人工、材料、机械单价分析表!C:G,5,FALSE)</f>
        <v>120</v>
      </c>
      <c r="G95" s="18">
        <f t="shared" si="4"/>
        <v>300</v>
      </c>
      <c r="H95" s="18">
        <f t="shared" si="5"/>
        <v>123.6</v>
      </c>
      <c r="I95" s="18"/>
      <c r="J95" s="18"/>
      <c r="K95" s="21"/>
      <c r="L95" s="22"/>
    </row>
    <row r="96" ht="54" spans="1:12">
      <c r="A96" s="14">
        <v>92</v>
      </c>
      <c r="B96" s="16" t="s">
        <v>365</v>
      </c>
      <c r="C96" s="16" t="s">
        <v>553</v>
      </c>
      <c r="D96" s="14" t="str">
        <f>VLOOKUP(B96,[1]工程项目人工、材料、机械单价分析表!C:D,2,FALSE)</f>
        <v>个</v>
      </c>
      <c r="E96" s="17">
        <f>SUMIF(工程项目人工、材料、机械单价分析表!$C$5:$C$292,B96,工程项目人工、材料、机械单价分析表!$E$5:$E$292)</f>
        <v>18</v>
      </c>
      <c r="F96" s="17">
        <f>VLOOKUP(B96,工程项目人工、材料、机械单价分析表!C:G,5,FALSE)</f>
        <v>20</v>
      </c>
      <c r="G96" s="18">
        <f t="shared" si="4"/>
        <v>360</v>
      </c>
      <c r="H96" s="18">
        <f t="shared" si="5"/>
        <v>20.6</v>
      </c>
      <c r="I96" s="18"/>
      <c r="J96" s="18"/>
      <c r="K96" s="21"/>
      <c r="L96" s="22"/>
    </row>
    <row r="97" ht="54" spans="1:12">
      <c r="A97" s="14">
        <v>93</v>
      </c>
      <c r="B97" s="16" t="s">
        <v>492</v>
      </c>
      <c r="C97" s="16" t="s">
        <v>553</v>
      </c>
      <c r="D97" s="14" t="str">
        <f>VLOOKUP(B97,[1]工程项目人工、材料、机械单价分析表!C:D,2,FALSE)</f>
        <v>m</v>
      </c>
      <c r="E97" s="17">
        <f>SUMIF(工程项目人工、材料、机械单价分析表!$C$5:$C$292,B97,工程项目人工、材料、机械单价分析表!$E$5:$E$292)</f>
        <v>30</v>
      </c>
      <c r="F97" s="17">
        <f>VLOOKUP(B97,工程项目人工、材料、机械单价分析表!C:G,5,FALSE)</f>
        <v>2</v>
      </c>
      <c r="G97" s="18">
        <f t="shared" si="4"/>
        <v>60</v>
      </c>
      <c r="H97" s="18">
        <f t="shared" si="5"/>
        <v>2.06</v>
      </c>
      <c r="I97" s="18"/>
      <c r="J97" s="18"/>
      <c r="K97" s="21"/>
      <c r="L97" s="22"/>
    </row>
    <row r="98" ht="54" spans="1:12">
      <c r="A98" s="14">
        <v>94</v>
      </c>
      <c r="B98" s="16" t="s">
        <v>475</v>
      </c>
      <c r="C98" s="16" t="s">
        <v>553</v>
      </c>
      <c r="D98" s="14" t="str">
        <f>VLOOKUP(B98,[1]工程项目人工、材料、机械单价分析表!C:D,2,FALSE)</f>
        <v>台</v>
      </c>
      <c r="E98" s="17">
        <f>SUMIF(工程项目人工、材料、机械单价分析表!$C$5:$C$292,B98,工程项目人工、材料、机械单价分析表!$E$5:$E$292)</f>
        <v>1</v>
      </c>
      <c r="F98" s="17">
        <f>VLOOKUP(B98,工程项目人工、材料、机械单价分析表!C:G,5,FALSE)</f>
        <v>1300</v>
      </c>
      <c r="G98" s="18">
        <f t="shared" si="4"/>
        <v>1300</v>
      </c>
      <c r="H98" s="18">
        <f t="shared" si="5"/>
        <v>1339</v>
      </c>
      <c r="I98" s="18"/>
      <c r="J98" s="18"/>
      <c r="K98" s="21"/>
      <c r="L98" s="22"/>
    </row>
    <row r="99" ht="54" spans="1:12">
      <c r="A99" s="14">
        <v>95</v>
      </c>
      <c r="B99" s="16" t="s">
        <v>482</v>
      </c>
      <c r="C99" s="16" t="s">
        <v>553</v>
      </c>
      <c r="D99" s="14" t="str">
        <f>VLOOKUP(B99,[1]工程项目人工、材料、机械单价分析表!C:D,2,FALSE)</f>
        <v>个</v>
      </c>
      <c r="E99" s="17">
        <f>SUMIF(工程项目人工、材料、机械单价分析表!$C$5:$C$292,B99,工程项目人工、材料、机械单价分析表!$E$5:$E$292)</f>
        <v>1</v>
      </c>
      <c r="F99" s="17">
        <f>VLOOKUP(B99,工程项目人工、材料、机械单价分析表!C:G,5,FALSE)</f>
        <v>50</v>
      </c>
      <c r="G99" s="18">
        <f t="shared" si="4"/>
        <v>50</v>
      </c>
      <c r="H99" s="18">
        <f t="shared" si="5"/>
        <v>51.5</v>
      </c>
      <c r="I99" s="18"/>
      <c r="J99" s="18"/>
      <c r="K99" s="21"/>
      <c r="L99" s="22"/>
    </row>
    <row r="100" ht="256.5" spans="1:12">
      <c r="A100" s="14">
        <v>96</v>
      </c>
      <c r="B100" s="16" t="s">
        <v>87</v>
      </c>
      <c r="C100" s="16" t="s">
        <v>564</v>
      </c>
      <c r="D100" s="14" t="str">
        <f>VLOOKUP(B100,[1]工程项目人工、材料、机械单价分析表!C:D,2,FALSE)</f>
        <v>m3</v>
      </c>
      <c r="E100" s="17">
        <f>SUMIF(工程项目人工、材料、机械单价分析表!$C$5:$C$292,B100,工程项目人工、材料、机械单价分析表!$E$5:$E$292)</f>
        <v>3820.53</v>
      </c>
      <c r="F100" s="17">
        <f>VLOOKUP(B100,工程项目人工、材料、机械单价分析表!C:G,5,FALSE)</f>
        <v>0.5</v>
      </c>
      <c r="G100" s="18">
        <f t="shared" si="4"/>
        <v>1910.27</v>
      </c>
      <c r="H100" s="18">
        <f t="shared" si="5"/>
        <v>0.52</v>
      </c>
      <c r="I100" s="18"/>
      <c r="J100" s="18"/>
      <c r="K100" s="21"/>
      <c r="L100" s="22"/>
    </row>
    <row r="101" customHeight="1" spans="1:11">
      <c r="A101" s="21"/>
      <c r="B101" s="23" t="s">
        <v>22</v>
      </c>
      <c r="C101" s="23"/>
      <c r="D101" s="23"/>
      <c r="E101" s="23"/>
      <c r="F101" s="17"/>
      <c r="G101" s="18">
        <f>ROUND(SUM(G5:G100),0)</f>
        <v>1097601</v>
      </c>
      <c r="H101" s="23"/>
      <c r="I101" s="18"/>
      <c r="J101" s="18"/>
      <c r="K101" s="27"/>
    </row>
    <row r="102" customHeight="1" spans="1:11">
      <c r="A102" s="24" t="s">
        <v>565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customHeight="1" spans="2:7">
      <c r="B103" s="25"/>
      <c r="C103" s="25"/>
      <c r="D103" s="25"/>
      <c r="E103" s="25"/>
      <c r="F103" s="25"/>
      <c r="G103" s="26"/>
    </row>
    <row r="104" customHeight="1" spans="2:7">
      <c r="B104" s="25"/>
      <c r="C104" s="25"/>
      <c r="D104" s="25"/>
      <c r="E104" s="25"/>
      <c r="F104" s="25"/>
      <c r="G104" s="26">
        <f>工程项目人工、材料、机械单价分析表!G293</f>
        <v>1097601</v>
      </c>
    </row>
    <row r="105" customHeight="1" spans="2:10">
      <c r="B105" s="25"/>
      <c r="C105" s="25"/>
      <c r="D105" s="25"/>
      <c r="E105" s="25"/>
      <c r="F105" s="25"/>
      <c r="G105" s="26">
        <f>G104-G101</f>
        <v>0</v>
      </c>
      <c r="I105" s="28"/>
      <c r="J105" s="28"/>
    </row>
    <row r="106" customHeight="1" spans="2:7">
      <c r="B106" s="25"/>
      <c r="C106" s="25"/>
      <c r="D106" s="25"/>
      <c r="E106" s="25"/>
      <c r="F106" s="25"/>
      <c r="G106" s="26"/>
    </row>
  </sheetData>
  <autoFilter xmlns:etc="http://www.wps.cn/officeDocument/2017/etCustomData" ref="A3:K102" etc:filterBottomFollowUsedRange="0">
    <extLst/>
  </autoFilter>
  <mergeCells count="13">
    <mergeCell ref="A1:K1"/>
    <mergeCell ref="A2:K2"/>
    <mergeCell ref="H3:J3"/>
    <mergeCell ref="B101:E101"/>
    <mergeCell ref="A102:K102"/>
    <mergeCell ref="A3:A4"/>
    <mergeCell ref="B3:B4"/>
    <mergeCell ref="C3:C4"/>
    <mergeCell ref="D3:D4"/>
    <mergeCell ref="E3:E4"/>
    <mergeCell ref="F3:F4"/>
    <mergeCell ref="G3:G4"/>
    <mergeCell ref="K3:K4"/>
  </mergeCells>
  <pageMargins left="0.432638888888889" right="0.275" top="0.550694444444444" bottom="0.511805555555556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成本分析表汇总表</vt:lpstr>
      <vt:lpstr>工程项目人工、材料、机械单价分析表</vt:lpstr>
      <vt:lpstr>劳务清单表、分析表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2024-10-22T03:24:00Z</cp:lastPrinted>
  <dcterms:modified xsi:type="dcterms:W3CDTF">2024-10-22T13:44:31Z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E11C9FA733714692950F3F5644292684_13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