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17"/>
  </bookViews>
  <sheets>
    <sheet name="劳务" sheetId="29" r:id="rId1"/>
    <sheet name="劳务清单表、分析表" sheetId="25" state="hidden" r:id="rId2"/>
    <sheet name="机械清单表" sheetId="26" state="hidden" r:id="rId3"/>
    <sheet name="材料清单表" sheetId="27" state="hidden" r:id="rId4"/>
  </sheets>
  <definedNames>
    <definedName name="_xlnm._FilterDatabase" localSheetId="0" hidden="1">劳务!$A$1:$G$14</definedName>
    <definedName name="_xlnm._FilterDatabase" localSheetId="1" hidden="1">劳务清单表、分析表!$A$8:$G$87</definedName>
    <definedName name="_xlnm.Print_Area" localSheetId="1">劳务清单表、分析表!$A$1:$J$84</definedName>
    <definedName name="_xlnm.Print_Titles" localSheetId="1">劳务清单表、分析表!#REF!</definedName>
    <definedName name="_xlnm.Print_Area" localSheetId="2">机械清单表!$A$1:$G$16</definedName>
    <definedName name="_xlnm.Print_Titles" localSheetId="2">机械清单表!#REF!</definedName>
    <definedName name="_xlnm._FilterDatabase" localSheetId="3" hidden="1">材料清单表!#REF!</definedName>
    <definedName name="_xlnm.Print_Area" localSheetId="3">材料清单表!$A$1:$G$27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<sst xmlns="http://schemas.openxmlformats.org/spreadsheetml/2006/main" count="289" uniqueCount="201">
  <si>
    <t>控制价清单表</t>
  </si>
  <si>
    <t>隆昌市城市建筑弃土堆放场临时用地土地复垦项目—劳务分包采购控制价清单</t>
  </si>
  <si>
    <t>序号</t>
  </si>
  <si>
    <t>工程或费用名称</t>
  </si>
  <si>
    <t>工作内容</t>
  </si>
  <si>
    <t>单位</t>
  </si>
  <si>
    <t>工程数量（暂估）</t>
  </si>
  <si>
    <t>含税控制单价（3%）</t>
  </si>
  <si>
    <t>含税控制合价（3%）</t>
  </si>
  <si>
    <t>土壤剥覆工程及平整工程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</si>
  <si>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1.表土回覆、客土回填、边坡放坡
2.表土回填，耕作层≥30cm，耕作层应采用优质表土进行覆盖。旱地覆土50cm（耕作层不少于30cm），林地覆土30cm。
3.处理渗水、积水
4.清理
5.场内运输
6.安全防护、警卫
7.平整、夯实；修整底、边</t>
  </si>
  <si>
    <t>m3</t>
  </si>
  <si>
    <t>清理工程</t>
  </si>
  <si>
    <t xml:space="preserve">[项目特征]
混凝土拆除
[工程内容]
拆除和清理项目区内板房和洗车池的硬化地面
</t>
  </si>
  <si>
    <t>地力培肥（耕地）</t>
  </si>
  <si>
    <t>[项目特征]
耕地施肥绿肥22500kg/公顷、农家肥9000kg/公顷、复合肥1500kg/公顷（N.P.V有效含量≥40%）
[工程内容]
1.配合机械地力培肥；
2.分配平衡施肥比例；
3.实施年限：3年</t>
  </si>
  <si>
    <t>hm2</t>
  </si>
  <si>
    <t>地力培肥（林地）</t>
  </si>
  <si>
    <t>[项目特征]
林地施肥绿肥15000kg/公顷，商品有机肥3000kg/公顷(有机质含量≥65%)）
[工程内容]
1.配合机械地力培肥；
2.分配平衡施肥比例；
3.实施年限：3年</t>
  </si>
  <si>
    <t>新建灌排渠</t>
  </si>
  <si>
    <t>[项目特征]
1.沟渠开挖
2.M7.5浆砌砖排水沟，排水沟（0.4×0.4m）
3.C20砼底板
4.M10砂浆抹面
[工程内容]
1.混凝土制作、运输、浇筑、振捣、养护、打磨平整、切缝、刻痕
2.表面凿毛或收光
3.商品砼采用甲供，其余材料及机械均由分包人提供
4.M7.5砌筑工作；
5.材料搬运、拌、运砂浆；
6.搭、拆脚手架；
7.砌筑、勾缝、养护；
8.沉降缝胶泥制作与填抹；
9.排水孔下的胶泥铺设与孔口填石；
10.安全措施。</t>
  </si>
  <si>
    <t>m</t>
  </si>
  <si>
    <t>新建生产路</t>
  </si>
  <si>
    <t>[项目特征]
1.土方开挖
2.土方回填
3.路床压实
4.C20砼路面10CM、15CM
5.泥结碎石路基
[工程内容]
1.模板制作、安装、拆除、平面定位、高程控制
2.混凝浇筑、振捣、养护
3.类型：混凝土路面
4.拉毛、压痕或刻防滑槽
5.伸缩缝
6.锯缝、嵌缝
7.路面养护
8.现场安全防护及管理</t>
  </si>
  <si>
    <t>硬化背沟</t>
  </si>
  <si>
    <t>[项目特征]
1.沟渠开挖
2.M7.5浆砌砖排水沟
3.C20砼底板
4.M10砂浆抹面
[工程内容]
1.混凝土制作、运输、浇筑、振捣、养护、打磨平整、切缝、刻痕
2.表面凿毛或收光
3.商品砼采用甲供，其余材料及机械均由分包人提供
4.M7.5砌筑工作；
5.材料搬运、拌、运砂浆；
6.搭、拆脚手架；
7.砌筑、勾缝、养护；
8.沉降缝胶泥制作与填抹；
9.排水孔下的胶泥铺设与孔口填石；
10.安全措施。</t>
  </si>
  <si>
    <t>新建蓄水池</t>
  </si>
  <si>
    <t xml:space="preserve">[项目特征]
1.C20现浇砼
2.M7.5浆砌砖
3.M10砂浆抹面
4.土方开挖
5.土方回填
6.钢筋
7.基底碾压
8.防渗土工膜
9.C30现浇砼
10.C20现浇砼路面
11.新建蓄水池采用圆形池体，水池内半径3.3m，水池深3.4m
[工程内容]
1.开挖、回填、砌筑、模板制作、安装、拆除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
</t>
  </si>
  <si>
    <t>座</t>
  </si>
  <si>
    <t>种植香樟树</t>
  </si>
  <si>
    <t xml:space="preserve">[项目特征]
种植香樟树
[工程内容]
采用株行距2.5×2.5米，约1600株/hm2，栽植要求穴规格为50×50×50cm的矩形坑；移植苗需要满足以下要求：米径2～3cm，高100～150cm，带土团20cm以上，无损伤。苗木栽植包括扶正、回土、提苗、捣实、筑水围，浇水，覆土保墒，回土要求回填细碎表土
</t>
  </si>
  <si>
    <t>株</t>
  </si>
  <si>
    <t>撒播草籽</t>
  </si>
  <si>
    <t>[项目特征]
撒播草籽狗牙根、百喜草、地锦撒播草种80kg/hm2
[工程内容]
1.边坡覆土；
2.人工撒草籽、植草；
3.初期养护;</t>
  </si>
  <si>
    <t>公顷</t>
  </si>
  <si>
    <t>合计</t>
  </si>
  <si>
    <t>人工费用控制汇总表</t>
  </si>
  <si>
    <t>隆昌市城市建筑弃土堆放场临时用地土地复垦项目</t>
  </si>
  <si>
    <t>工程数量</t>
  </si>
  <si>
    <t>单价
(不含税）</t>
  </si>
  <si>
    <t>合价（元）</t>
  </si>
  <si>
    <t>成本测算（含税）</t>
  </si>
  <si>
    <t>备注</t>
  </si>
  <si>
    <t>人工费单价（元）</t>
  </si>
  <si>
    <t>人工费合价(元)</t>
  </si>
  <si>
    <t>表土剥离</t>
  </si>
  <si>
    <t>1.配合机械表土剥离
2.测量放样、规划剥离区域
3.人工配合转移机械
4.现场安全防护及管理</t>
  </si>
  <si>
    <t>表土回填</t>
  </si>
  <si>
    <t>1.配合机械整平土方
2.测量放样
3.表土回填、人工配合机械夯实
4.现场安全防护及管理</t>
  </si>
  <si>
    <t>土地翻耕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</si>
  <si>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1.土方开挖（调型）
2.土石方开挖
3.处理渗水、积水
4.清理
5.场内运输
6.安全防护、警卫
7.平整、夯实；修整底、边</t>
  </si>
  <si>
    <t>土方开挖（调型）</t>
  </si>
  <si>
    <t>土方回填（调型）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</si>
  <si>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1.土方回填（调型）
2.土石方回填
3.处理渗水、积水
4.清理
5.场内运输
6.安全防护、警卫
7.平整、夯实；修整底、边</t>
  </si>
  <si>
    <t>土方开挖（格田调型）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</si>
  <si>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1.土方开挖（格田调型）
2.土石方开挖
3.处理渗水、积水
4.清理
5.场内运输
6.安全防护、警卫
7.平整、夯实；修整底、边</t>
  </si>
  <si>
    <t>土方回填（格田调型）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</si>
  <si>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1.土方回填（格田调型）
2.土石方回填
3.处理渗水、积水
4.清理
5.场内运输
6.安全防护、警卫
7.平整、夯实；修整底、边</t>
  </si>
  <si>
    <t>背沟清理</t>
  </si>
  <si>
    <t>土埂修筑</t>
  </si>
  <si>
    <t>筑田埂</t>
  </si>
  <si>
    <t>拆除田坎</t>
  </si>
  <si>
    <t>1、拆除、装车、人工配合转用</t>
  </si>
  <si>
    <t>M10砂浆抹面</t>
  </si>
  <si>
    <t>1.现场清理
2.基层清扫、洗刷、配、拌、运砂浆、抹平、养护
3.清理现场</t>
  </si>
  <si>
    <t>土方回填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</si>
  <si>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1.土方回填（土方回填）
2.土石方回填
3.处理渗水、积水
4.清理
5.场内运输
6.安全防护、警卫
7.平整、夯实；修整底、边</t>
  </si>
  <si>
    <t>土方开挖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</si>
  <si>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1.土方开挖（土方开挖）
2.土石方开挖
3.处理渗水、积水
4.清理
5.场内运输
6.安全防护、警卫
7.平整、夯实；修整底、边</t>
  </si>
  <si>
    <t>路床碾压</t>
  </si>
  <si>
    <t>1.机械整平土方，人工找平修补
2.测量放样
3.机械碾压，人工找平
4.回填料含水率检测等相关检测
5.现场安全防护及管理</t>
  </si>
  <si>
    <t>15cm厚泥结石路面</t>
  </si>
  <si>
    <t>1、测量放样、粗调纵坡、布置料堆、摊铺碎石、稳压、撒铺粘土、碾压
2、二转、养护、成品保护</t>
  </si>
  <si>
    <t>沟槽土方开挖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</si>
  <si>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1.挖沟槽土石方
2.沟槽内土石方回填
3.处理渗水、积水
4.清理
5.场内运输
6.安全防护、警卫
7.围护、支撑
8.平整、夯实；修整底、边</t>
  </si>
  <si>
    <t>PVC-U排水管</t>
  </si>
  <si>
    <t>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</si>
  <si>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φ32PE管（1.0MPa）</t>
  </si>
  <si>
    <t>DN75（1.0MPa）PE100管道安装</t>
  </si>
  <si>
    <t>DN90（1.0MPa）PE100管道安装</t>
  </si>
  <si>
    <t>DN200（1.0MPa）PE100管道安装</t>
  </si>
  <si>
    <t>模板</t>
  </si>
  <si>
    <t>1.模板制作、安装、拆除、平面定位、高程控制
2.涂刷隔离剂、支撑、拆模、清洗、回收</t>
  </si>
  <si>
    <t>M7.5浆砌砖</t>
  </si>
  <si>
    <t>1、M7.5砌筑工作；
2、材料搬运、拌、运砂浆；
3、搭、拆脚手架；
4、砌筑、勾缝、养护；
5、沉降缝胶泥制作与填抹；
6、排水孔下的胶泥铺设与孔口填石；
7、安全措施。</t>
  </si>
  <si>
    <t>土方回填夯实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</si>
  <si>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1.土方回填（土方回填夯实）
2.土石方回填
3.处理渗水、积水
4.清理
5.场内运输
6.安全防护、警卫
7.平整、夯实；修整底、边</t>
  </si>
  <si>
    <t>20cm厚C20砼底板</t>
  </si>
  <si>
    <t>1、模板制作、安装、拆除；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</si>
  <si>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泄水管Φ50PVC</t>
  </si>
  <si>
    <t>泥结碎石路面</t>
  </si>
  <si>
    <t>预制C30钢筋砼</t>
  </si>
  <si>
    <t>1、模板制作、安装、拆除、安装；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</si>
  <si>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土质边沟</t>
  </si>
  <si>
    <t>1.土（石）方开挖及运输距离根据施工队伍综合考虑
2.测量放样
3.涵洞及桥梁基础开挖后的±10cm捡底
4.路面土基层开挖后的±10cm捡底
5.运输道路清理
6.排地表水、土方开挖、支撑、将土置于槽、坑边1m以外5m以内自然堆放、基底钎探及开挖未达到设计要求的返工等工作内容。
7.现场安全防护及管理
8.临时交通指挥及安全措施</t>
  </si>
  <si>
    <t>土路肩</t>
  </si>
  <si>
    <t>1、清除杂物；
2、挖掘路肩；
3、打夯压实；
4、补充填料。</t>
  </si>
  <si>
    <t>BV-2x2.5绝缘电线</t>
  </si>
  <si>
    <t>[项目特征]
1.设备房机电安装，材料甲方提供
[工程内容]
1.开槽、安装、布线、成品保护</t>
  </si>
  <si>
    <t>PVC16</t>
  </si>
  <si>
    <t>C20砼护坡</t>
  </si>
  <si>
    <t>不锈钢防护拦</t>
  </si>
  <si>
    <t>1.钢管柱：切割、焊接、钻孔、打桩机打入钢管柱，挖洞，浇筑柱脚混凝土；
2.立柱：打桩机打入柱；
3.护栏：安装撑架、固定螺栓及连接螺栓
4.清理现场</t>
  </si>
  <si>
    <t>1、土地平整；
2、人工清理区域枯树、树根、杂草、垃圾等有碍物；
3、测量区域；
4、零星排水；
5、区域安全。</t>
  </si>
  <si>
    <t>DN500钢筋砼管</t>
  </si>
  <si>
    <t>1.基础开挖：1）挂线；2）挖土；3）回填或将挖出的土筑成挡水埝；4）将沟槽断面修理到设计要求；5）清理现场等。
2.基础砌筑：石质：1）挂线；2）打眼、爆破、人工或机械清理；3）人工将沟槽断面修理到设计要求
3.涵身：1）选、修、洗石料；2）搭、拆脚手架、踏步或井字架；3）配、拌、运砂浆；4）砌筑；5）勾缝；6）养护。
4.涵管：1）构件修整；2）铺垫油毛毡支座；3）埋设及拆除地笼；4）起重机纵移过墩；5）构件吊装。
5.钢筋：1）搭、拆脚手架及轻型上下架、安全爬梯；2）定型钢模安装、拆除、修理、涂脱模剂、堆放；3）液压爬模拼拆及安装、提升、拆除、修理、涂脱模剂、堆放；4）钢筋除锈、制作、电焊、绑扎及骨架吊装入模；6）混凝土浇筑、捣固及养护。</t>
  </si>
  <si>
    <t>20cm厚C30砼路面</t>
  </si>
  <si>
    <t>1.模板制作、安装、拆除、平面定位、高程控制
2.混凝浇筑、振捣、养护
3.类型：混凝土路面
4.拉毛、压痕或刻防滑槽
5.伸缩缝
6.锯缝、嵌缝
7.路面养护
8.现场安全防护及管理</t>
  </si>
  <si>
    <t>1.0MPa DN200 闸阀</t>
  </si>
  <si>
    <t>[项目特征]
1.管道安装，材料甲方提供
[工程内容]
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</si>
  <si>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镀锌扁钢-50×5接地干线</t>
  </si>
  <si>
    <t>镀锌扁钢-40×4接地支线</t>
  </si>
  <si>
    <t>钢套管DN200（壁厚4.5mm）</t>
  </si>
  <si>
    <t>C20砼基础</t>
  </si>
  <si>
    <t>[项目特征]
1.截面尺寸:综合考虑
2.混凝土强度等级:综合
3.混凝土拌和料要求:满足设计及规范要求
4.混凝土种类:商品混凝土
5.表面凿毛或收光或收光
6.钢筋支架钢丝网或单层钢板网隔开
7.天棚为清水顶棚
[工程内容]
1.混凝土制作、运输、浇筑、振捣、养护、打磨平整、切缝、刻痕
2.表面凿毛或收光
3.商品砼采用甲供，其余材料及机械均由分包人提供</t>
  </si>
  <si>
    <t>C20现浇砼基础（含跌水）</t>
  </si>
  <si>
    <t>地力培肥</t>
  </si>
  <si>
    <t>1、配合机械地力培肥；
2、分配平衡施肥比例。</t>
  </si>
  <si>
    <t>M10砂浆抹面（立面）</t>
  </si>
  <si>
    <t>C25钢筋混凝土底板</t>
  </si>
  <si>
    <t>钢筋制作与安装</t>
  </si>
  <si>
    <t>[项目特征]
1.钢筋种类、规格:型号:综合，详设计
2.连接方式:综合，详设计
3.钢筋连接接头:不区分绑扎、焊接及机械连接，电渣压力焊与机械连接的接头费用综合考虑在包干费中
4.异形构件：异形、弧形构件钢筋制作及安装，不另列
5.适用范围：主体结构钢筋、所有二次构件及砌体加筋等
6.钢筋主材为甲供，其余套筒、焊条、成品马櫈、预埋铁件、砌体加固及绑扎丝等所有辅材及工具由分包人提供
[工程内容]
1.钢筋(网、笼)制作、运输
2.钢筋(网、笼)安装</t>
  </si>
  <si>
    <t>预制C25钢筋砼盖板</t>
  </si>
  <si>
    <t>M7.5浆砌砖护栏</t>
  </si>
  <si>
    <t>现浇C20砼</t>
  </si>
  <si>
    <t>混凝土拆除</t>
  </si>
  <si>
    <t>排泥阀</t>
  </si>
  <si>
    <t>C20混凝土垫层</t>
  </si>
  <si>
    <t>1.模板制作、安装、拆除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</t>
  </si>
  <si>
    <t>C20砼压顶</t>
  </si>
  <si>
    <t>PEφ160放水管</t>
  </si>
  <si>
    <t>20cm现浇C20砼渠道</t>
  </si>
  <si>
    <t>扁钢-25×3×400镀锌避雷带支持卡子</t>
  </si>
  <si>
    <t>现浇C20砼配套排水沟、沉沙池</t>
  </si>
  <si>
    <t>C25砼预制盖板</t>
  </si>
  <si>
    <t>C15混凝土管垫层</t>
  </si>
  <si>
    <t>现浇C20砼溢洪道</t>
  </si>
  <si>
    <t>墩</t>
  </si>
  <si>
    <t>现浇C20砼消力池</t>
  </si>
  <si>
    <t>现浇C20砼梯步</t>
  </si>
  <si>
    <t>C25砼底板</t>
  </si>
  <si>
    <t>DN800钢筋砼管</t>
  </si>
  <si>
    <t>不锈钢防护门</t>
  </si>
  <si>
    <t>防潮灯1x40W</t>
  </si>
  <si>
    <t>C30现浇砼梯步</t>
  </si>
  <si>
    <t>C20预制砼撑杆</t>
  </si>
  <si>
    <t>放水闸阀</t>
  </si>
  <si>
    <t>双联单控开关</t>
  </si>
  <si>
    <t>现浇C20取水平台</t>
  </si>
  <si>
    <t>零星用工</t>
  </si>
  <si>
    <t>1.辅助机械；
2.现场清理；
3.零星项目。</t>
  </si>
  <si>
    <t>项</t>
  </si>
  <si>
    <t>2024年隆昌市财政转移支付高标准农田新建项目-石印村</t>
  </si>
  <si>
    <t>机械清单表  单位：元</t>
  </si>
  <si>
    <t>项目名称：2024年隆昌市财政转移支付高标准农田新建项目-石印村</t>
  </si>
  <si>
    <t>项目名称</t>
  </si>
  <si>
    <t>计量单位</t>
  </si>
  <si>
    <t>工程数量
（暂估）</t>
  </si>
  <si>
    <t>单价
(含税）</t>
  </si>
  <si>
    <t>合价</t>
  </si>
  <si>
    <r>
      <rPr>
        <sz val="11"/>
        <color rgb="FF000000"/>
        <rFont val="宋体"/>
        <charset val="134"/>
      </rPr>
      <t>功率75kW以内履带式推土机（TY100）</t>
    </r>
  </si>
  <si>
    <r>
      <rPr>
        <sz val="11"/>
        <color rgb="FF000000"/>
        <rFont val="宋体"/>
        <charset val="134"/>
      </rPr>
      <t>台班</t>
    </r>
  </si>
  <si>
    <r>
      <rPr>
        <sz val="11"/>
        <color rgb="FF000000"/>
        <rFont val="宋体"/>
        <charset val="134"/>
      </rPr>
      <t>蛙式夯实机 2.8kw</t>
    </r>
  </si>
  <si>
    <r>
      <rPr>
        <sz val="11"/>
        <color rgb="FF000000"/>
        <rFont val="宋体"/>
        <charset val="134"/>
      </rPr>
      <t>台时</t>
    </r>
  </si>
  <si>
    <r>
      <rPr>
        <sz val="11"/>
        <color rgb="FF000000"/>
        <rFont val="宋体"/>
        <charset val="134"/>
      </rPr>
      <t>机械自身质量光轮压路机（2Y-8/10）</t>
    </r>
  </si>
  <si>
    <r>
      <rPr>
        <sz val="11"/>
        <color rgb="FF000000"/>
        <rFont val="宋体"/>
        <charset val="134"/>
      </rPr>
      <t>装载质量20t以内自卸汽车（BJ374）</t>
    </r>
  </si>
  <si>
    <r>
      <rPr>
        <sz val="11"/>
        <color rgb="FF000000"/>
        <rFont val="宋体"/>
        <charset val="134"/>
      </rPr>
      <t>提升质量16t以内汽车式起重机（QY16）</t>
    </r>
  </si>
  <si>
    <r>
      <rPr>
        <sz val="11"/>
        <color rgb="FF000000"/>
        <rFont val="宋体"/>
        <charset val="134"/>
      </rPr>
      <t>斗容量0.6m3履带式单斗挖掘机（WY80液压）</t>
    </r>
  </si>
  <si>
    <r>
      <rPr>
        <sz val="11"/>
        <color rgb="FF000000"/>
        <rFont val="宋体"/>
        <charset val="134"/>
      </rPr>
      <t>斗容量0.8m3履带式单斗挖掘机（WY150液压）</t>
    </r>
  </si>
  <si>
    <r>
      <rPr>
        <sz val="11"/>
        <color rgb="FF000000"/>
        <rFont val="宋体"/>
        <charset val="134"/>
      </rPr>
      <t>斗容量1.0m3履带式单斗挖掘机（WY220液压）</t>
    </r>
  </si>
  <si>
    <r>
      <rPr>
        <sz val="11"/>
        <color rgb="FF000000"/>
        <rFont val="宋体"/>
        <charset val="134"/>
      </rPr>
      <t>其它机械设备</t>
    </r>
  </si>
  <si>
    <r>
      <rPr>
        <sz val="11"/>
        <color rgb="FF000000"/>
        <rFont val="宋体"/>
        <charset val="134"/>
      </rPr>
      <t>项</t>
    </r>
  </si>
  <si>
    <t>材料清单表  单位：元</t>
  </si>
  <si>
    <t>工程数量
（预估）</t>
  </si>
  <si>
    <t>含税
单价</t>
  </si>
  <si>
    <t>DN75（1.0MPa）PE100管道</t>
  </si>
  <si>
    <t>DN160（1.0MPa）PE100管道</t>
  </si>
  <si>
    <t>DN200（1.0MPa）PE100管道</t>
  </si>
  <si>
    <t>C15混凝土</t>
  </si>
  <si>
    <t>C20混凝土</t>
  </si>
  <si>
    <t>C25混凝土</t>
  </si>
  <si>
    <t>C30混凝土</t>
  </si>
  <si>
    <t>真空泵200QJ80-88/8</t>
  </si>
  <si>
    <t>台</t>
  </si>
  <si>
    <t>真空泵200QJ63-84/7</t>
  </si>
  <si>
    <t>钢筋混凝土管</t>
  </si>
  <si>
    <t>米</t>
  </si>
  <si>
    <t>控制柜22KW 软启动柜</t>
  </si>
  <si>
    <t>个</t>
  </si>
  <si>
    <t>控制柜30KW 软启动柜</t>
  </si>
  <si>
    <t>1.0MPa DN200涡轮流量计</t>
  </si>
  <si>
    <t>卵石 40mm</t>
  </si>
  <si>
    <t>特细砂</t>
  </si>
  <si>
    <t>砖</t>
  </si>
  <si>
    <t>千匹</t>
  </si>
  <si>
    <t>钢筋、综合</t>
  </si>
  <si>
    <t>t</t>
  </si>
  <si>
    <t>管线、综合</t>
  </si>
  <si>
    <t>碎石</t>
  </si>
  <si>
    <t>水泥</t>
  </si>
  <si>
    <t>零星材料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</si>
</sst>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0.00_ "/>
    <numFmt numFmtId="179" formatCode="0.00000_ "/>
  </numFmts>
  <fonts count="31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0" fillId="0" borderId="0" xfId="0" applyNumberFormat="1"/>
    <xf numFmtId="177" fontId="0" fillId="0" borderId="0" xfId="0" applyNumberForma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178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center" wrapText="1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179" fontId="0" fillId="0" borderId="0" xfId="0" applyNumberFormat="1"/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/>
    <xf numFmtId="0" fontId="0" fillId="0" borderId="1" xfId="0" applyBorder="1" applyAlignment="1">
      <alignment vertical="center"/>
    </xf>
    <xf numFmtId="178" fontId="0" fillId="0" borderId="0" xfId="0" applyNumberFormat="1" applyAlignment="1">
      <alignment horizontal="right" vertical="center" wrapText="1"/>
    </xf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156175</xdr:colOff>
      <xdr:row>0</xdr:row>
      <xdr:rowOff>0</xdr:rowOff>
    </xdr:from>
    <xdr:to>
      <xdr:col>2</xdr:col>
      <xdr:colOff>619725</xdr:colOff>
      <xdr:row>4</xdr:row>
      <xdr:rowOff>1270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" y="0"/>
          <a:ext cx="3092450" cy="763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596265</xdr:colOff>
      <xdr:row>1</xdr:row>
      <xdr:rowOff>335280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63240" cy="754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635</xdr:rowOff>
    </xdr:from>
    <xdr:to>
      <xdr:col>3</xdr:col>
      <xdr:colOff>180975</xdr:colOff>
      <xdr:row>0</xdr:row>
      <xdr:rowOff>502920</xdr:rowOff>
    </xdr:to>
    <xdr:pic>
      <xdr:nvPicPr>
        <xdr:cNvPr id="2" name="图片 1" descr="微信图片_202402221206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635"/>
          <a:ext cx="3314700" cy="502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2" ySplit="3" topLeftCell="C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 outlineLevelCol="6"/>
  <cols>
    <col min="1" max="1" width="5.375" style="52" customWidth="1"/>
    <col min="2" max="2" width="19.875" style="53" customWidth="1"/>
    <col min="3" max="3" width="51.375" style="52" customWidth="1"/>
    <col min="4" max="4" width="5.375" style="52" customWidth="1"/>
    <col min="5" max="5" width="9.375" style="52" customWidth="1"/>
    <col min="6" max="6" width="11.125" style="52" customWidth="1"/>
    <col min="7" max="7" width="12.625" style="54" customWidth="1"/>
    <col min="8" max="8" width="12.625" style="51"/>
    <col min="9" max="9" width="12.625" style="51" customWidth="1"/>
    <col min="10" max="10" width="9.375" style="51" customWidth="1"/>
    <col min="11" max="11" width="12.625" style="51"/>
    <col min="12" max="12" width="15.875" style="51" customWidth="1"/>
    <col min="13" max="17" width="9" style="51"/>
    <col min="18" max="18" width="12.875" style="51" customWidth="1"/>
    <col min="19" max="19" width="9" style="51"/>
    <col min="20" max="20" width="13.125" style="51" customWidth="1"/>
    <col min="21" max="21" width="9" style="51"/>
    <col min="22" max="22" width="12" style="51" customWidth="1"/>
    <col min="23" max="24" width="9" style="51"/>
    <col min="25" max="25" width="8.375" style="51" customWidth="1"/>
    <col min="26" max="28" width="11.5" style="51" customWidth="1"/>
    <col min="29" max="16384" width="9" style="51"/>
  </cols>
  <sheetData>
    <row r="1" s="51" customFormat="1" ht="27" customHeight="1" spans="1:7">
      <c r="A1" s="55" t="s">
        <v>0</v>
      </c>
      <c r="B1" s="55"/>
      <c r="C1" s="55"/>
      <c r="D1" s="55"/>
      <c r="E1" s="55"/>
      <c r="F1" s="55"/>
      <c r="G1" s="55"/>
    </row>
    <row r="2" s="51" customFormat="1" ht="24" customHeight="1" spans="1:7">
      <c r="A2" s="56" t="s">
        <v>1</v>
      </c>
      <c r="B2" s="56"/>
      <c r="C2" s="56"/>
      <c r="D2" s="56"/>
      <c r="E2" s="56"/>
      <c r="F2" s="56"/>
      <c r="G2" s="56"/>
    </row>
    <row r="3" s="51" customFormat="1" ht="27" spans="1:7">
      <c r="A3" s="57" t="s">
        <v>2</v>
      </c>
      <c r="B3" s="58" t="s">
        <v>3</v>
      </c>
      <c r="C3" s="57" t="s">
        <v>4</v>
      </c>
      <c r="D3" s="57" t="s">
        <v>5</v>
      </c>
      <c r="E3" s="59" t="s">
        <v>6</v>
      </c>
      <c r="F3" s="60" t="s">
        <v>7</v>
      </c>
      <c r="G3" s="60" t="s">
        <v>8</v>
      </c>
    </row>
    <row r="4" s="51" customFormat="1" ht="228" spans="1:7">
      <c r="A4" s="61">
        <v>1</v>
      </c>
      <c r="B4" s="61" t="s">
        <v>9</v>
      </c>
      <c r="C4" s="62" t="s">
        <v>10</v>
      </c>
      <c r="D4" s="61" t="s">
        <v>11</v>
      </c>
      <c r="E4" s="63">
        <v>26532</v>
      </c>
      <c r="F4" s="63">
        <v>4.07</v>
      </c>
      <c r="G4" s="63">
        <f t="shared" ref="G4:G13" si="0">ROUND(E4*F4,2)</f>
        <v>107985.24</v>
      </c>
    </row>
    <row r="5" s="51" customFormat="1" ht="60" spans="1:7">
      <c r="A5" s="61">
        <v>2</v>
      </c>
      <c r="B5" s="61" t="s">
        <v>12</v>
      </c>
      <c r="C5" s="62" t="s">
        <v>13</v>
      </c>
      <c r="D5" s="61" t="s">
        <v>11</v>
      </c>
      <c r="E5" s="63">
        <v>72.3</v>
      </c>
      <c r="F5" s="63">
        <v>15.45</v>
      </c>
      <c r="G5" s="63">
        <f t="shared" si="0"/>
        <v>1117.04</v>
      </c>
    </row>
    <row r="6" s="51" customFormat="1" ht="84" spans="1:7">
      <c r="A6" s="61">
        <v>3</v>
      </c>
      <c r="B6" s="61" t="s">
        <v>14</v>
      </c>
      <c r="C6" s="62" t="s">
        <v>15</v>
      </c>
      <c r="D6" s="61" t="s">
        <v>16</v>
      </c>
      <c r="E6" s="63">
        <v>11.0382</v>
      </c>
      <c r="F6" s="63">
        <v>1390.5</v>
      </c>
      <c r="G6" s="63">
        <f t="shared" si="0"/>
        <v>15348.62</v>
      </c>
    </row>
    <row r="7" s="51" customFormat="1" ht="84" spans="1:7">
      <c r="A7" s="61">
        <v>4</v>
      </c>
      <c r="B7" s="61" t="s">
        <v>17</v>
      </c>
      <c r="C7" s="62" t="s">
        <v>18</v>
      </c>
      <c r="D7" s="61" t="s">
        <v>16</v>
      </c>
      <c r="E7" s="63">
        <v>8.1264</v>
      </c>
      <c r="F7" s="63">
        <v>1390.5</v>
      </c>
      <c r="G7" s="63">
        <f t="shared" si="0"/>
        <v>11299.76</v>
      </c>
    </row>
    <row r="8" s="51" customFormat="1" ht="192" spans="1:7">
      <c r="A8" s="61">
        <v>5</v>
      </c>
      <c r="B8" s="61" t="s">
        <v>19</v>
      </c>
      <c r="C8" s="62" t="s">
        <v>20</v>
      </c>
      <c r="D8" s="61" t="s">
        <v>21</v>
      </c>
      <c r="E8" s="63">
        <v>962</v>
      </c>
      <c r="F8" s="63">
        <v>79.88</v>
      </c>
      <c r="G8" s="63">
        <f t="shared" si="0"/>
        <v>76844.56</v>
      </c>
    </row>
    <row r="9" s="51" customFormat="1" ht="180" spans="1:7">
      <c r="A9" s="61">
        <v>6</v>
      </c>
      <c r="B9" s="61" t="s">
        <v>22</v>
      </c>
      <c r="C9" s="62" t="s">
        <v>23</v>
      </c>
      <c r="D9" s="61" t="s">
        <v>21</v>
      </c>
      <c r="E9" s="63">
        <v>549</v>
      </c>
      <c r="F9" s="63">
        <v>19.07</v>
      </c>
      <c r="G9" s="63">
        <f t="shared" si="0"/>
        <v>10469.43</v>
      </c>
    </row>
    <row r="10" s="51" customFormat="1" ht="192" spans="1:7">
      <c r="A10" s="61">
        <v>7</v>
      </c>
      <c r="B10" s="61" t="s">
        <v>24</v>
      </c>
      <c r="C10" s="62" t="s">
        <v>25</v>
      </c>
      <c r="D10" s="61" t="s">
        <v>21</v>
      </c>
      <c r="E10" s="63">
        <v>2591</v>
      </c>
      <c r="F10" s="63">
        <v>25.45</v>
      </c>
      <c r="G10" s="63">
        <f t="shared" si="0"/>
        <v>65940.95</v>
      </c>
    </row>
    <row r="11" s="51" customFormat="1" ht="264" spans="1:7">
      <c r="A11" s="61">
        <v>8</v>
      </c>
      <c r="B11" s="61" t="s">
        <v>26</v>
      </c>
      <c r="C11" s="62" t="s">
        <v>27</v>
      </c>
      <c r="D11" s="61" t="s">
        <v>28</v>
      </c>
      <c r="E11" s="63">
        <v>1</v>
      </c>
      <c r="F11" s="63">
        <v>12638.13</v>
      </c>
      <c r="G11" s="63">
        <f t="shared" si="0"/>
        <v>12638.13</v>
      </c>
    </row>
    <row r="12" s="51" customFormat="1" ht="108" spans="1:7">
      <c r="A12" s="61">
        <v>9</v>
      </c>
      <c r="B12" s="61" t="s">
        <v>29</v>
      </c>
      <c r="C12" s="62" t="s">
        <v>30</v>
      </c>
      <c r="D12" s="61" t="s">
        <v>31</v>
      </c>
      <c r="E12" s="63">
        <v>4334</v>
      </c>
      <c r="F12" s="63">
        <v>4.63</v>
      </c>
      <c r="G12" s="63">
        <f t="shared" si="0"/>
        <v>20066.42</v>
      </c>
    </row>
    <row r="13" s="51" customFormat="1" ht="72" spans="1:7">
      <c r="A13" s="61">
        <v>10</v>
      </c>
      <c r="B13" s="61" t="s">
        <v>32</v>
      </c>
      <c r="C13" s="62" t="s">
        <v>33</v>
      </c>
      <c r="D13" s="61" t="s">
        <v>34</v>
      </c>
      <c r="E13" s="63">
        <v>2.7088</v>
      </c>
      <c r="F13" s="63">
        <v>1390.5</v>
      </c>
      <c r="G13" s="63">
        <f t="shared" si="0"/>
        <v>3766.59</v>
      </c>
    </row>
    <row r="14" s="51" customFormat="1" spans="1:7">
      <c r="A14" s="61"/>
      <c r="B14" s="61" t="s">
        <v>35</v>
      </c>
      <c r="C14" s="61"/>
      <c r="D14" s="61"/>
      <c r="E14" s="63"/>
      <c r="F14" s="63"/>
      <c r="G14" s="63">
        <f>SUM(G4:G13)</f>
        <v>325476.74</v>
      </c>
    </row>
  </sheetData>
  <autoFilter xmlns:etc="http://www.wps.cn/officeDocument/2017/etCustomData" ref="A1:G14" etc:filterBottomFollowUsedRange="0">
    <extLst/>
  </autoFilter>
  <mergeCells count="2">
    <mergeCell ref="A1:G1"/>
    <mergeCell ref="A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92"/>
  <sheetViews>
    <sheetView view="pageBreakPreview" zoomScaleNormal="80" workbookViewId="0">
      <selection activeCell="A5" sqref="A5:J5"/>
    </sheetView>
  </sheetViews>
  <sheetFormatPr defaultColWidth="10.125" defaultRowHeight="15" customHeight="1"/>
  <cols>
    <col min="1" max="1" width="5.125" customWidth="1"/>
    <col min="2" max="2" width="29.375" customWidth="1"/>
    <col min="3" max="3" width="44.125" customWidth="1"/>
    <col min="4" max="4" width="9.875" style="3" customWidth="1"/>
    <col min="5" max="5" width="11.5" style="3" customWidth="1"/>
    <col min="6" max="6" width="11.5" style="3" hidden="1" customWidth="1"/>
    <col min="7" max="7" width="15.125" style="3" hidden="1" customWidth="1"/>
    <col min="8" max="8" width="11.375" style="3" customWidth="1"/>
    <col min="9" max="9" width="17.125" customWidth="1"/>
    <col min="10" max="10" width="11.5" customWidth="1"/>
    <col min="11" max="11" width="14.525" customWidth="1"/>
    <col min="12" max="16339" width="10.125" customWidth="1"/>
  </cols>
  <sheetData>
    <row r="1" customHeight="1" spans="5:14">
      <c r="E1" s="6"/>
      <c r="F1" s="34"/>
      <c r="G1" s="34"/>
      <c r="H1" s="35"/>
      <c r="I1" s="43"/>
      <c r="K1" s="4"/>
      <c r="L1" s="4"/>
      <c r="M1" s="44"/>
      <c r="N1" s="44"/>
    </row>
    <row r="2" customHeight="1" spans="5:14">
      <c r="E2" s="6"/>
      <c r="F2" s="34"/>
      <c r="G2" s="34"/>
      <c r="H2" s="35"/>
      <c r="I2" s="43"/>
      <c r="K2" s="4"/>
      <c r="L2" s="4"/>
      <c r="M2" s="44"/>
      <c r="N2" s="44"/>
    </row>
    <row r="3" customHeight="1" spans="5:14">
      <c r="E3" s="6"/>
      <c r="F3" s="34"/>
      <c r="G3" s="34"/>
      <c r="H3" s="35"/>
      <c r="I3" s="43"/>
      <c r="K3" s="4"/>
      <c r="L3" s="4"/>
      <c r="M3" s="44"/>
      <c r="N3" s="44"/>
    </row>
    <row r="4" s="1" customFormat="1" customHeight="1" spans="1:14">
      <c r="A4" s="36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4"/>
      <c r="L4" s="4"/>
      <c r="M4" s="4"/>
      <c r="N4" s="4"/>
    </row>
    <row r="5" s="1" customFormat="1" customHeight="1" spans="1:14">
      <c r="A5" s="9" t="s">
        <v>37</v>
      </c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  <c r="N5" s="4"/>
    </row>
    <row r="6" customHeight="1" spans="1:14">
      <c r="A6" s="37" t="s">
        <v>2</v>
      </c>
      <c r="B6" s="37" t="s">
        <v>3</v>
      </c>
      <c r="C6" s="37" t="s">
        <v>4</v>
      </c>
      <c r="D6" s="38" t="s">
        <v>5</v>
      </c>
      <c r="E6" s="37" t="s">
        <v>38</v>
      </c>
      <c r="F6" s="38" t="s">
        <v>39</v>
      </c>
      <c r="G6" s="37" t="s">
        <v>40</v>
      </c>
      <c r="H6" s="24" t="s">
        <v>41</v>
      </c>
      <c r="I6" s="24"/>
      <c r="J6" s="23" t="s">
        <v>42</v>
      </c>
      <c r="K6" s="4"/>
      <c r="L6" s="4"/>
      <c r="M6" s="44"/>
      <c r="N6" s="44"/>
    </row>
    <row r="7" ht="30" customHeight="1" spans="1:14">
      <c r="A7" s="39"/>
      <c r="B7" s="39"/>
      <c r="C7" s="39"/>
      <c r="D7" s="40"/>
      <c r="E7" s="39"/>
      <c r="F7" s="40"/>
      <c r="G7" s="39"/>
      <c r="H7" s="24" t="s">
        <v>43</v>
      </c>
      <c r="I7" s="24" t="s">
        <v>44</v>
      </c>
      <c r="J7" s="23"/>
      <c r="K7" s="4"/>
      <c r="L7" s="4"/>
      <c r="M7" s="44"/>
      <c r="N7" s="44"/>
    </row>
    <row r="8" ht="21" customHeight="1" spans="1:11">
      <c r="A8" s="41">
        <v>1</v>
      </c>
      <c r="B8" s="13" t="s">
        <v>45</v>
      </c>
      <c r="C8" s="13" t="s">
        <v>46</v>
      </c>
      <c r="D8" s="41" t="e">
        <f>VLOOKUP(B8,#REF!,2,FALSE)</f>
        <v>#REF!</v>
      </c>
      <c r="E8" s="42" t="e">
        <f>SUMIF(#REF!,B8,#REF!)</f>
        <v>#REF!</v>
      </c>
      <c r="F8" s="42" t="e">
        <f>VLOOKUP(B8,#REF!,6,FALSE)</f>
        <v>#REF!</v>
      </c>
      <c r="G8" s="42" t="e">
        <f t="shared" ref="G8:G10" si="0">ROUND(E8*F8,2)</f>
        <v>#REF!</v>
      </c>
      <c r="H8" s="42" t="e">
        <f t="shared" ref="H8:H10" si="1">ROUND(F8*1.03,2)</f>
        <v>#REF!</v>
      </c>
      <c r="I8" s="42" t="e">
        <f t="shared" ref="I8:I10" si="2">ROUND(E8*H8,2)</f>
        <v>#REF!</v>
      </c>
      <c r="J8" s="45"/>
      <c r="K8" s="46"/>
    </row>
    <row r="9" ht="21" customHeight="1" spans="1:11">
      <c r="A9" s="41">
        <v>2</v>
      </c>
      <c r="B9" s="13" t="s">
        <v>47</v>
      </c>
      <c r="C9" s="13" t="s">
        <v>48</v>
      </c>
      <c r="D9" s="41" t="e">
        <f>VLOOKUP(B9,#REF!,2,FALSE)</f>
        <v>#REF!</v>
      </c>
      <c r="E9" s="42" t="e">
        <f>SUMIF(#REF!,B9,#REF!)</f>
        <v>#REF!</v>
      </c>
      <c r="F9" s="42" t="e">
        <f>VLOOKUP(B9,#REF!,6,FALSE)</f>
        <v>#REF!</v>
      </c>
      <c r="G9" s="42" t="e">
        <f t="shared" si="0"/>
        <v>#REF!</v>
      </c>
      <c r="H9" s="42" t="e">
        <f t="shared" si="1"/>
        <v>#REF!</v>
      </c>
      <c r="I9" s="42" t="e">
        <f t="shared" si="2"/>
        <v>#REF!</v>
      </c>
      <c r="J9" s="45"/>
      <c r="K9" s="46"/>
    </row>
    <row r="10" customFormat="1" ht="21" customHeight="1" spans="1:11">
      <c r="A10" s="41">
        <v>3</v>
      </c>
      <c r="B10" s="13" t="s">
        <v>49</v>
      </c>
      <c r="C10" s="13" t="s">
        <v>50</v>
      </c>
      <c r="D10" s="41" t="e">
        <f>VLOOKUP(B10,#REF!,2,FALSE)</f>
        <v>#REF!</v>
      </c>
      <c r="E10" s="42" t="e">
        <f>SUMIF(#REF!,B10,#REF!)</f>
        <v>#REF!</v>
      </c>
      <c r="F10" s="42" t="e">
        <f>VLOOKUP(B10,#REF!,6,FALSE)</f>
        <v>#REF!</v>
      </c>
      <c r="G10" s="42" t="e">
        <f t="shared" si="0"/>
        <v>#REF!</v>
      </c>
      <c r="H10" s="42" t="e">
        <f t="shared" si="1"/>
        <v>#REF!</v>
      </c>
      <c r="I10" s="42" t="e">
        <f t="shared" si="2"/>
        <v>#REF!</v>
      </c>
      <c r="J10" s="45"/>
      <c r="K10" s="46"/>
    </row>
    <row r="11" ht="21" customHeight="1" spans="1:11">
      <c r="A11" s="41">
        <v>4</v>
      </c>
      <c r="B11" s="13" t="s">
        <v>51</v>
      </c>
      <c r="C11" s="13" t="s">
        <v>50</v>
      </c>
      <c r="D11" s="41" t="e">
        <f>VLOOKUP(B11,#REF!,2,FALSE)</f>
        <v>#REF!</v>
      </c>
      <c r="E11" s="42" t="e">
        <f>SUMIF(#REF!,B11,#REF!)</f>
        <v>#REF!</v>
      </c>
      <c r="F11" s="42" t="e">
        <f>VLOOKUP(B11,#REF!,6,FALSE)</f>
        <v>#REF!</v>
      </c>
      <c r="G11" s="42" t="e">
        <f t="shared" ref="G11:G19" si="3">ROUND(E11*F11,2)</f>
        <v>#REF!</v>
      </c>
      <c r="H11" s="42" t="e">
        <f t="shared" ref="H11:H19" si="4">ROUND(F11*1.03,2)</f>
        <v>#REF!</v>
      </c>
      <c r="I11" s="42" t="e">
        <f t="shared" ref="I11:I19" si="5">ROUND(E11*H11,2)</f>
        <v>#REF!</v>
      </c>
      <c r="J11" s="45"/>
      <c r="K11" s="46"/>
    </row>
    <row r="12" ht="21" customHeight="1" spans="1:11">
      <c r="A12" s="41">
        <v>5</v>
      </c>
      <c r="B12" s="13" t="s">
        <v>52</v>
      </c>
      <c r="C12" s="13" t="s">
        <v>53</v>
      </c>
      <c r="D12" s="41" t="e">
        <f>VLOOKUP(B12,#REF!,2,FALSE)</f>
        <v>#REF!</v>
      </c>
      <c r="E12" s="42" t="e">
        <f>SUMIF(#REF!,B12,#REF!)</f>
        <v>#REF!</v>
      </c>
      <c r="F12" s="42" t="e">
        <f>VLOOKUP(B12,#REF!,6,FALSE)</f>
        <v>#REF!</v>
      </c>
      <c r="G12" s="42" t="e">
        <f t="shared" si="3"/>
        <v>#REF!</v>
      </c>
      <c r="H12" s="42" t="e">
        <f t="shared" si="4"/>
        <v>#REF!</v>
      </c>
      <c r="I12" s="42" t="e">
        <f t="shared" si="5"/>
        <v>#REF!</v>
      </c>
      <c r="J12" s="45"/>
      <c r="K12" s="46"/>
    </row>
    <row r="13" ht="21" customHeight="1" spans="1:11">
      <c r="A13" s="41">
        <v>6</v>
      </c>
      <c r="B13" s="13" t="s">
        <v>54</v>
      </c>
      <c r="C13" s="13" t="s">
        <v>55</v>
      </c>
      <c r="D13" s="41" t="e">
        <f>VLOOKUP(B13,#REF!,2,FALSE)</f>
        <v>#REF!</v>
      </c>
      <c r="E13" s="42" t="e">
        <f>SUMIF(#REF!,B13,#REF!)</f>
        <v>#REF!</v>
      </c>
      <c r="F13" s="42" t="e">
        <f>VLOOKUP(B13,#REF!,6,FALSE)</f>
        <v>#REF!</v>
      </c>
      <c r="G13" s="42" t="e">
        <f t="shared" si="3"/>
        <v>#REF!</v>
      </c>
      <c r="H13" s="42" t="e">
        <f t="shared" si="4"/>
        <v>#REF!</v>
      </c>
      <c r="I13" s="42" t="e">
        <f t="shared" si="5"/>
        <v>#REF!</v>
      </c>
      <c r="J13" s="45"/>
      <c r="K13" s="46"/>
    </row>
    <row r="14" ht="21" customHeight="1" spans="1:11">
      <c r="A14" s="41">
        <v>7</v>
      </c>
      <c r="B14" s="13" t="s">
        <v>56</v>
      </c>
      <c r="C14" s="13" t="s">
        <v>57</v>
      </c>
      <c r="D14" s="41" t="e">
        <f>VLOOKUP(B14,#REF!,2,FALSE)</f>
        <v>#REF!</v>
      </c>
      <c r="E14" s="42" t="e">
        <f>SUMIF(#REF!,B14,#REF!)</f>
        <v>#REF!</v>
      </c>
      <c r="F14" s="42" t="e">
        <f>VLOOKUP(B14,#REF!,6,FALSE)</f>
        <v>#REF!</v>
      </c>
      <c r="G14" s="42" t="e">
        <f t="shared" si="3"/>
        <v>#REF!</v>
      </c>
      <c r="H14" s="42" t="e">
        <f t="shared" si="4"/>
        <v>#REF!</v>
      </c>
      <c r="I14" s="42" t="e">
        <f t="shared" si="5"/>
        <v>#REF!</v>
      </c>
      <c r="J14" s="45"/>
      <c r="K14" s="46"/>
    </row>
    <row r="15" customFormat="1" ht="21" customHeight="1" spans="1:11">
      <c r="A15" s="41">
        <v>8</v>
      </c>
      <c r="B15" s="13" t="s">
        <v>58</v>
      </c>
      <c r="C15" s="13" t="s">
        <v>57</v>
      </c>
      <c r="D15" s="41" t="e">
        <f>VLOOKUP(B15,#REF!,2,FALSE)</f>
        <v>#REF!</v>
      </c>
      <c r="E15" s="42" t="e">
        <f>SUMIF(#REF!,B15,#REF!)</f>
        <v>#REF!</v>
      </c>
      <c r="F15" s="42" t="e">
        <f>VLOOKUP(B15,#REF!,6,FALSE)</f>
        <v>#REF!</v>
      </c>
      <c r="G15" s="42" t="e">
        <f t="shared" si="3"/>
        <v>#REF!</v>
      </c>
      <c r="H15" s="42" t="e">
        <f t="shared" si="4"/>
        <v>#REF!</v>
      </c>
      <c r="I15" s="42" t="e">
        <f t="shared" si="5"/>
        <v>#REF!</v>
      </c>
      <c r="J15" s="45"/>
      <c r="K15" s="46"/>
    </row>
    <row r="16" customFormat="1" ht="21" customHeight="1" spans="1:11">
      <c r="A16" s="41">
        <v>8</v>
      </c>
      <c r="B16" s="13" t="s">
        <v>59</v>
      </c>
      <c r="C16" s="13" t="s">
        <v>57</v>
      </c>
      <c r="D16" s="41" t="e">
        <f>VLOOKUP(B16,#REF!,2,FALSE)</f>
        <v>#REF!</v>
      </c>
      <c r="E16" s="42" t="e">
        <f>SUMIF(#REF!,B16,#REF!)</f>
        <v>#REF!</v>
      </c>
      <c r="F16" s="42" t="e">
        <f>VLOOKUP(B16,#REF!,6,FALSE)</f>
        <v>#REF!</v>
      </c>
      <c r="G16" s="42" t="e">
        <f t="shared" si="3"/>
        <v>#REF!</v>
      </c>
      <c r="H16" s="42" t="e">
        <f t="shared" si="4"/>
        <v>#REF!</v>
      </c>
      <c r="I16" s="42" t="e">
        <f t="shared" si="5"/>
        <v>#REF!</v>
      </c>
      <c r="J16" s="45"/>
      <c r="K16" s="46"/>
    </row>
    <row r="17" ht="21" customHeight="1" spans="1:11">
      <c r="A17" s="41">
        <v>8</v>
      </c>
      <c r="B17" s="13" t="s">
        <v>60</v>
      </c>
      <c r="C17" s="13" t="s">
        <v>57</v>
      </c>
      <c r="D17" s="41" t="e">
        <f>VLOOKUP(B17,#REF!,2,FALSE)</f>
        <v>#REF!</v>
      </c>
      <c r="E17" s="42" t="e">
        <f>SUMIF(#REF!,B17,#REF!)</f>
        <v>#REF!</v>
      </c>
      <c r="F17" s="42" t="e">
        <f>VLOOKUP(B17,#REF!,6,FALSE)</f>
        <v>#REF!</v>
      </c>
      <c r="G17" s="42" t="e">
        <f t="shared" si="3"/>
        <v>#REF!</v>
      </c>
      <c r="H17" s="42" t="e">
        <f t="shared" si="4"/>
        <v>#REF!</v>
      </c>
      <c r="I17" s="42" t="e">
        <f t="shared" si="5"/>
        <v>#REF!</v>
      </c>
      <c r="J17" s="45"/>
      <c r="K17" s="46"/>
    </row>
    <row r="18" ht="21" customHeight="1" spans="1:11">
      <c r="A18" s="41">
        <v>9</v>
      </c>
      <c r="B18" s="13" t="s">
        <v>61</v>
      </c>
      <c r="C18" s="13" t="s">
        <v>62</v>
      </c>
      <c r="D18" s="41" t="e">
        <f>VLOOKUP(B18,#REF!,2,FALSE)</f>
        <v>#REF!</v>
      </c>
      <c r="E18" s="42" t="e">
        <f>SUMIF(#REF!,B18,#REF!)</f>
        <v>#REF!</v>
      </c>
      <c r="F18" s="42" t="e">
        <f>VLOOKUP(B18,#REF!,6,FALSE)</f>
        <v>#REF!</v>
      </c>
      <c r="G18" s="42" t="e">
        <f t="shared" si="3"/>
        <v>#REF!</v>
      </c>
      <c r="H18" s="42" t="e">
        <f t="shared" si="4"/>
        <v>#REF!</v>
      </c>
      <c r="I18" s="42" t="e">
        <f t="shared" si="5"/>
        <v>#REF!</v>
      </c>
      <c r="J18" s="45"/>
      <c r="K18" s="46"/>
    </row>
    <row r="19" ht="21" customHeight="1" spans="1:11">
      <c r="A19" s="41">
        <v>10</v>
      </c>
      <c r="B19" s="13" t="s">
        <v>63</v>
      </c>
      <c r="C19" s="13" t="s">
        <v>64</v>
      </c>
      <c r="D19" s="41" t="e">
        <f>VLOOKUP(B19,#REF!,2,FALSE)</f>
        <v>#REF!</v>
      </c>
      <c r="E19" s="42" t="e">
        <f>SUMIF(#REF!,B19,#REF!)</f>
        <v>#REF!</v>
      </c>
      <c r="F19" s="42" t="e">
        <f>VLOOKUP(B19,#REF!,6,FALSE)</f>
        <v>#REF!</v>
      </c>
      <c r="G19" s="42" t="e">
        <f t="shared" si="3"/>
        <v>#REF!</v>
      </c>
      <c r="H19" s="42" t="e">
        <f t="shared" si="4"/>
        <v>#REF!</v>
      </c>
      <c r="I19" s="42" t="e">
        <f t="shared" si="5"/>
        <v>#REF!</v>
      </c>
      <c r="J19" s="45"/>
      <c r="K19" s="46"/>
    </row>
    <row r="20" ht="21" customHeight="1" spans="1:11">
      <c r="A20" s="41">
        <v>11</v>
      </c>
      <c r="B20" s="13" t="s">
        <v>65</v>
      </c>
      <c r="C20" s="13" t="s">
        <v>66</v>
      </c>
      <c r="D20" s="41" t="e">
        <f>VLOOKUP(B20,#REF!,2,FALSE)</f>
        <v>#REF!</v>
      </c>
      <c r="E20" s="42" t="e">
        <f>SUMIF(#REF!,B20,#REF!)</f>
        <v>#REF!</v>
      </c>
      <c r="F20" s="42" t="e">
        <f>VLOOKUP(B20,#REF!,6,FALSE)</f>
        <v>#REF!</v>
      </c>
      <c r="G20" s="42" t="e">
        <f t="shared" ref="G20:G52" si="6">ROUND(E20*F20,2)</f>
        <v>#REF!</v>
      </c>
      <c r="H20" s="42" t="e">
        <f t="shared" ref="H20:H52" si="7">ROUND(F20*1.03,2)</f>
        <v>#REF!</v>
      </c>
      <c r="I20" s="42" t="e">
        <f t="shared" ref="I20:I52" si="8">ROUND(E20*H20,2)</f>
        <v>#REF!</v>
      </c>
      <c r="J20" s="45"/>
      <c r="K20" s="46"/>
    </row>
    <row r="21" ht="21" customHeight="1" spans="1:11">
      <c r="A21" s="41">
        <v>12</v>
      </c>
      <c r="B21" s="13" t="s">
        <v>67</v>
      </c>
      <c r="C21" s="13" t="s">
        <v>68</v>
      </c>
      <c r="D21" s="41" t="e">
        <f>VLOOKUP(B21,#REF!,2,FALSE)</f>
        <v>#REF!</v>
      </c>
      <c r="E21" s="42" t="e">
        <f>SUMIF(#REF!,B21,#REF!)</f>
        <v>#REF!</v>
      </c>
      <c r="F21" s="42" t="e">
        <f>VLOOKUP(B21,#REF!,6,FALSE)</f>
        <v>#REF!</v>
      </c>
      <c r="G21" s="42" t="e">
        <f t="shared" si="6"/>
        <v>#REF!</v>
      </c>
      <c r="H21" s="42" t="e">
        <f t="shared" si="7"/>
        <v>#REF!</v>
      </c>
      <c r="I21" s="42" t="e">
        <f t="shared" si="8"/>
        <v>#REF!</v>
      </c>
      <c r="J21" s="45"/>
      <c r="K21" s="46"/>
    </row>
    <row r="22" ht="21" customHeight="1" spans="1:11">
      <c r="A22" s="41">
        <v>13</v>
      </c>
      <c r="B22" s="13" t="s">
        <v>69</v>
      </c>
      <c r="C22" s="13" t="s">
        <v>70</v>
      </c>
      <c r="D22" s="41" t="e">
        <f>VLOOKUP(B22,#REF!,2,FALSE)</f>
        <v>#REF!</v>
      </c>
      <c r="E22" s="42" t="e">
        <f>SUMIF(#REF!,B22,#REF!)</f>
        <v>#REF!</v>
      </c>
      <c r="F22" s="42" t="e">
        <f>VLOOKUP(B22,#REF!,6,FALSE)</f>
        <v>#REF!</v>
      </c>
      <c r="G22" s="42" t="e">
        <f t="shared" si="6"/>
        <v>#REF!</v>
      </c>
      <c r="H22" s="42" t="e">
        <f t="shared" si="7"/>
        <v>#REF!</v>
      </c>
      <c r="I22" s="42" t="e">
        <f t="shared" si="8"/>
        <v>#REF!</v>
      </c>
      <c r="J22" s="45"/>
      <c r="K22" s="46"/>
    </row>
    <row r="23" ht="21" customHeight="1" spans="1:11">
      <c r="A23" s="41">
        <v>14</v>
      </c>
      <c r="B23" s="13" t="s">
        <v>71</v>
      </c>
      <c r="C23" s="13" t="s">
        <v>72</v>
      </c>
      <c r="D23" s="41" t="e">
        <f>VLOOKUP(B23,#REF!,2,FALSE)</f>
        <v>#REF!</v>
      </c>
      <c r="E23" s="42" t="e">
        <f>SUMIF(#REF!,B23,#REF!)</f>
        <v>#REF!</v>
      </c>
      <c r="F23" s="42" t="e">
        <f>VLOOKUP(B23,#REF!,6,FALSE)</f>
        <v>#REF!</v>
      </c>
      <c r="G23" s="42" t="e">
        <f t="shared" si="6"/>
        <v>#REF!</v>
      </c>
      <c r="H23" s="42" t="e">
        <f t="shared" si="7"/>
        <v>#REF!</v>
      </c>
      <c r="I23" s="42" t="e">
        <f t="shared" si="8"/>
        <v>#REF!</v>
      </c>
      <c r="J23" s="45"/>
      <c r="K23" s="46"/>
    </row>
    <row r="24" ht="21" customHeight="1" spans="1:11">
      <c r="A24" s="41">
        <v>15</v>
      </c>
      <c r="B24" s="13" t="s">
        <v>73</v>
      </c>
      <c r="C24" s="13" t="s">
        <v>74</v>
      </c>
      <c r="D24" s="41" t="e">
        <f>VLOOKUP(B24,#REF!,2,FALSE)</f>
        <v>#REF!</v>
      </c>
      <c r="E24" s="42" t="e">
        <f>SUMIF(#REF!,B24,#REF!)</f>
        <v>#REF!</v>
      </c>
      <c r="F24" s="42" t="e">
        <f>VLOOKUP(B24,#REF!,6,FALSE)</f>
        <v>#REF!</v>
      </c>
      <c r="G24" s="42" t="e">
        <f t="shared" si="6"/>
        <v>#REF!</v>
      </c>
      <c r="H24" s="42" t="e">
        <f t="shared" si="7"/>
        <v>#REF!</v>
      </c>
      <c r="I24" s="42" t="e">
        <f t="shared" si="8"/>
        <v>#REF!</v>
      </c>
      <c r="J24" s="45"/>
      <c r="K24" s="46"/>
    </row>
    <row r="25" customFormat="1" ht="21" customHeight="1" spans="1:11">
      <c r="A25" s="41">
        <v>16</v>
      </c>
      <c r="B25" s="13" t="s">
        <v>75</v>
      </c>
      <c r="C25" s="13" t="s">
        <v>76</v>
      </c>
      <c r="D25" s="41" t="e">
        <f>VLOOKUP(B25,#REF!,2,FALSE)</f>
        <v>#REF!</v>
      </c>
      <c r="E25" s="42" t="e">
        <f>SUMIF(#REF!,B25,#REF!)</f>
        <v>#REF!</v>
      </c>
      <c r="F25" s="42" t="e">
        <f>VLOOKUP(B25,#REF!,6,FALSE)</f>
        <v>#REF!</v>
      </c>
      <c r="G25" s="42" t="e">
        <f t="shared" si="6"/>
        <v>#REF!</v>
      </c>
      <c r="H25" s="42" t="e">
        <f t="shared" si="7"/>
        <v>#REF!</v>
      </c>
      <c r="I25" s="42" t="e">
        <f t="shared" si="8"/>
        <v>#REF!</v>
      </c>
      <c r="J25" s="45"/>
      <c r="K25" s="46"/>
    </row>
    <row r="26" customFormat="1" ht="21" customHeight="1" spans="1:11">
      <c r="A26" s="41">
        <v>16</v>
      </c>
      <c r="B26" s="13" t="s">
        <v>77</v>
      </c>
      <c r="C26" s="13" t="s">
        <v>76</v>
      </c>
      <c r="D26" s="41" t="e">
        <f>VLOOKUP(B26,#REF!,2,FALSE)</f>
        <v>#REF!</v>
      </c>
      <c r="E26" s="42" t="e">
        <f>SUMIF(#REF!,B26,#REF!)</f>
        <v>#REF!</v>
      </c>
      <c r="F26" s="42" t="e">
        <f>VLOOKUP(B26,#REF!,6,FALSE)</f>
        <v>#REF!</v>
      </c>
      <c r="G26" s="42" t="e">
        <f t="shared" si="6"/>
        <v>#REF!</v>
      </c>
      <c r="H26" s="42" t="e">
        <f t="shared" si="7"/>
        <v>#REF!</v>
      </c>
      <c r="I26" s="42" t="e">
        <f t="shared" si="8"/>
        <v>#REF!</v>
      </c>
      <c r="J26" s="45"/>
      <c r="K26" s="46"/>
    </row>
    <row r="27" customFormat="1" ht="21" customHeight="1" spans="1:11">
      <c r="A27" s="41">
        <v>17</v>
      </c>
      <c r="B27" s="13" t="s">
        <v>78</v>
      </c>
      <c r="C27" s="13" t="s">
        <v>76</v>
      </c>
      <c r="D27" s="41" t="e">
        <f>VLOOKUP(B27,#REF!,2,FALSE)</f>
        <v>#REF!</v>
      </c>
      <c r="E27" s="42" t="e">
        <f>SUMIF(#REF!,B27,#REF!)</f>
        <v>#REF!</v>
      </c>
      <c r="F27" s="42" t="e">
        <f>VLOOKUP(B27,#REF!,6,FALSE)</f>
        <v>#REF!</v>
      </c>
      <c r="G27" s="42" t="e">
        <f t="shared" si="6"/>
        <v>#REF!</v>
      </c>
      <c r="H27" s="42" t="e">
        <f t="shared" si="7"/>
        <v>#REF!</v>
      </c>
      <c r="I27" s="42" t="e">
        <f t="shared" si="8"/>
        <v>#REF!</v>
      </c>
      <c r="J27" s="45"/>
      <c r="K27" s="46"/>
    </row>
    <row r="28" ht="21" customHeight="1" spans="1:11">
      <c r="A28" s="41">
        <v>18</v>
      </c>
      <c r="B28" s="13" t="s">
        <v>79</v>
      </c>
      <c r="C28" s="13" t="s">
        <v>76</v>
      </c>
      <c r="D28" s="41" t="e">
        <f>VLOOKUP(B28,#REF!,2,FALSE)</f>
        <v>#REF!</v>
      </c>
      <c r="E28" s="42" t="e">
        <f>SUMIF(#REF!,B28,#REF!)</f>
        <v>#REF!</v>
      </c>
      <c r="F28" s="42" t="e">
        <f>VLOOKUP(B28,#REF!,6,FALSE)</f>
        <v>#REF!</v>
      </c>
      <c r="G28" s="42" t="e">
        <f t="shared" si="6"/>
        <v>#REF!</v>
      </c>
      <c r="H28" s="42" t="e">
        <f t="shared" si="7"/>
        <v>#REF!</v>
      </c>
      <c r="I28" s="42" t="e">
        <f t="shared" si="8"/>
        <v>#REF!</v>
      </c>
      <c r="J28" s="45"/>
      <c r="K28" s="46"/>
    </row>
    <row r="29" ht="21" customHeight="1" spans="1:11">
      <c r="A29" s="41">
        <v>19</v>
      </c>
      <c r="B29" s="13" t="s">
        <v>80</v>
      </c>
      <c r="C29" s="13" t="s">
        <v>76</v>
      </c>
      <c r="D29" s="41" t="e">
        <f>VLOOKUP(B29,#REF!,2,FALSE)</f>
        <v>#REF!</v>
      </c>
      <c r="E29" s="42" t="e">
        <f>SUMIF(#REF!,B29,#REF!)</f>
        <v>#REF!</v>
      </c>
      <c r="F29" s="42" t="e">
        <f>VLOOKUP(B29,#REF!,6,FALSE)</f>
        <v>#REF!</v>
      </c>
      <c r="G29" s="42" t="e">
        <f t="shared" si="6"/>
        <v>#REF!</v>
      </c>
      <c r="H29" s="42" t="e">
        <f t="shared" si="7"/>
        <v>#REF!</v>
      </c>
      <c r="I29" s="42" t="e">
        <f t="shared" si="8"/>
        <v>#REF!</v>
      </c>
      <c r="J29" s="45"/>
      <c r="K29" s="46"/>
    </row>
    <row r="30" ht="21" customHeight="1" spans="1:11">
      <c r="A30" s="41">
        <v>20</v>
      </c>
      <c r="B30" s="13" t="s">
        <v>81</v>
      </c>
      <c r="C30" s="13" t="s">
        <v>82</v>
      </c>
      <c r="D30" s="41" t="e">
        <f>VLOOKUP(B30,#REF!,2,FALSE)</f>
        <v>#REF!</v>
      </c>
      <c r="E30" s="42" t="e">
        <f>SUMIF(#REF!,B30,#REF!)</f>
        <v>#REF!</v>
      </c>
      <c r="F30" s="42" t="e">
        <f>VLOOKUP(B30,#REF!,6,FALSE)</f>
        <v>#REF!</v>
      </c>
      <c r="G30" s="42" t="e">
        <f t="shared" si="6"/>
        <v>#REF!</v>
      </c>
      <c r="H30" s="42" t="e">
        <f t="shared" si="7"/>
        <v>#REF!</v>
      </c>
      <c r="I30" s="42" t="e">
        <f t="shared" si="8"/>
        <v>#REF!</v>
      </c>
      <c r="J30" s="45"/>
      <c r="K30" s="46"/>
    </row>
    <row r="31" ht="21" customHeight="1" spans="1:11">
      <c r="A31" s="41">
        <v>21</v>
      </c>
      <c r="B31" s="13" t="s">
        <v>83</v>
      </c>
      <c r="C31" s="13" t="s">
        <v>84</v>
      </c>
      <c r="D31" s="41" t="e">
        <f>VLOOKUP(B31,#REF!,2,FALSE)</f>
        <v>#REF!</v>
      </c>
      <c r="E31" s="42" t="e">
        <f>SUMIF(#REF!,B31,#REF!)</f>
        <v>#REF!</v>
      </c>
      <c r="F31" s="42" t="e">
        <f>VLOOKUP(B31,#REF!,6,FALSE)</f>
        <v>#REF!</v>
      </c>
      <c r="G31" s="42" t="e">
        <f t="shared" si="6"/>
        <v>#REF!</v>
      </c>
      <c r="H31" s="42" t="e">
        <f t="shared" si="7"/>
        <v>#REF!</v>
      </c>
      <c r="I31" s="42" t="e">
        <f t="shared" si="8"/>
        <v>#REF!</v>
      </c>
      <c r="J31" s="45"/>
      <c r="K31" s="46"/>
    </row>
    <row r="32" ht="21" customHeight="1" spans="1:11">
      <c r="A32" s="41">
        <v>22</v>
      </c>
      <c r="B32" s="13" t="s">
        <v>85</v>
      </c>
      <c r="C32" s="13" t="s">
        <v>86</v>
      </c>
      <c r="D32" s="41" t="e">
        <f>VLOOKUP(B32,#REF!,2,FALSE)</f>
        <v>#REF!</v>
      </c>
      <c r="E32" s="42" t="e">
        <f>SUMIF(#REF!,B32,#REF!)</f>
        <v>#REF!</v>
      </c>
      <c r="F32" s="42" t="e">
        <f>VLOOKUP(B32,#REF!,6,FALSE)</f>
        <v>#REF!</v>
      </c>
      <c r="G32" s="42" t="e">
        <f t="shared" si="6"/>
        <v>#REF!</v>
      </c>
      <c r="H32" s="42" t="e">
        <f t="shared" si="7"/>
        <v>#REF!</v>
      </c>
      <c r="I32" s="42" t="e">
        <f t="shared" si="8"/>
        <v>#REF!</v>
      </c>
      <c r="J32" s="45"/>
      <c r="K32" s="46"/>
    </row>
    <row r="33" ht="21" customHeight="1" spans="1:11">
      <c r="A33" s="41">
        <v>23</v>
      </c>
      <c r="B33" s="13" t="s">
        <v>87</v>
      </c>
      <c r="C33" s="13" t="s">
        <v>88</v>
      </c>
      <c r="D33" s="41" t="e">
        <f>VLOOKUP(B33,#REF!,2,FALSE)</f>
        <v>#REF!</v>
      </c>
      <c r="E33" s="42" t="e">
        <f>SUMIF(#REF!,B33,#REF!)</f>
        <v>#REF!</v>
      </c>
      <c r="F33" s="42" t="e">
        <f>VLOOKUP(B33,#REF!,6,FALSE)</f>
        <v>#REF!</v>
      </c>
      <c r="G33" s="42" t="e">
        <f t="shared" si="6"/>
        <v>#REF!</v>
      </c>
      <c r="H33" s="42" t="e">
        <f t="shared" si="7"/>
        <v>#REF!</v>
      </c>
      <c r="I33" s="42" t="e">
        <f t="shared" si="8"/>
        <v>#REF!</v>
      </c>
      <c r="J33" s="45"/>
      <c r="K33" s="46"/>
    </row>
    <row r="34" ht="21" customHeight="1" spans="1:11">
      <c r="A34" s="41">
        <v>24</v>
      </c>
      <c r="B34" s="13" t="s">
        <v>89</v>
      </c>
      <c r="C34" s="13" t="s">
        <v>76</v>
      </c>
      <c r="D34" s="41" t="e">
        <f>VLOOKUP(B34,#REF!,2,FALSE)</f>
        <v>#REF!</v>
      </c>
      <c r="E34" s="42" t="e">
        <f>SUMIF(#REF!,B34,#REF!)</f>
        <v>#REF!</v>
      </c>
      <c r="F34" s="42" t="e">
        <f>VLOOKUP(B34,#REF!,6,FALSE)</f>
        <v>#REF!</v>
      </c>
      <c r="G34" s="42" t="e">
        <f t="shared" si="6"/>
        <v>#REF!</v>
      </c>
      <c r="H34" s="42" t="e">
        <f t="shared" si="7"/>
        <v>#REF!</v>
      </c>
      <c r="I34" s="42" t="e">
        <f t="shared" si="8"/>
        <v>#REF!</v>
      </c>
      <c r="J34" s="45"/>
      <c r="K34" s="46"/>
    </row>
    <row r="35" ht="21" customHeight="1" spans="1:11">
      <c r="A35" s="41">
        <v>25</v>
      </c>
      <c r="B35" s="13" t="s">
        <v>90</v>
      </c>
      <c r="C35" s="13" t="s">
        <v>72</v>
      </c>
      <c r="D35" s="41" t="e">
        <f>VLOOKUP(B35,#REF!,2,FALSE)</f>
        <v>#REF!</v>
      </c>
      <c r="E35" s="42" t="e">
        <f>SUMIF(#REF!,B35,#REF!)</f>
        <v>#REF!</v>
      </c>
      <c r="F35" s="42" t="e">
        <f>VLOOKUP(B35,#REF!,6,FALSE)</f>
        <v>#REF!</v>
      </c>
      <c r="G35" s="42" t="e">
        <f t="shared" si="6"/>
        <v>#REF!</v>
      </c>
      <c r="H35" s="42" t="e">
        <f t="shared" si="7"/>
        <v>#REF!</v>
      </c>
      <c r="I35" s="42" t="e">
        <f t="shared" si="8"/>
        <v>#REF!</v>
      </c>
      <c r="J35" s="45"/>
      <c r="K35" s="46"/>
    </row>
    <row r="36" ht="21" customHeight="1" spans="1:11">
      <c r="A36" s="41">
        <v>26</v>
      </c>
      <c r="B36" s="13" t="s">
        <v>91</v>
      </c>
      <c r="C36" s="13" t="s">
        <v>92</v>
      </c>
      <c r="D36" s="41" t="e">
        <f>VLOOKUP(B36,#REF!,2,FALSE)</f>
        <v>#REF!</v>
      </c>
      <c r="E36" s="42" t="e">
        <f>SUMIF(#REF!,B36,#REF!)</f>
        <v>#REF!</v>
      </c>
      <c r="F36" s="42" t="e">
        <f>VLOOKUP(B36,#REF!,6,FALSE)</f>
        <v>#REF!</v>
      </c>
      <c r="G36" s="42" t="e">
        <f t="shared" si="6"/>
        <v>#REF!</v>
      </c>
      <c r="H36" s="42" t="e">
        <f t="shared" si="7"/>
        <v>#REF!</v>
      </c>
      <c r="I36" s="42" t="e">
        <f t="shared" si="8"/>
        <v>#REF!</v>
      </c>
      <c r="J36" s="45"/>
      <c r="K36" s="46"/>
    </row>
    <row r="37" ht="21" customHeight="1" spans="1:11">
      <c r="A37" s="41">
        <v>27</v>
      </c>
      <c r="B37" s="13" t="s">
        <v>93</v>
      </c>
      <c r="C37" s="13" t="s">
        <v>74</v>
      </c>
      <c r="D37" s="41" t="e">
        <f>VLOOKUP(B37,#REF!,2,FALSE)</f>
        <v>#REF!</v>
      </c>
      <c r="E37" s="42" t="e">
        <f>SUMIF(#REF!,B37,#REF!)</f>
        <v>#REF!</v>
      </c>
      <c r="F37" s="42" t="e">
        <f>VLOOKUP(B37,#REF!,6,FALSE)</f>
        <v>#REF!</v>
      </c>
      <c r="G37" s="42" t="e">
        <f t="shared" si="6"/>
        <v>#REF!</v>
      </c>
      <c r="H37" s="42" t="e">
        <f t="shared" si="7"/>
        <v>#REF!</v>
      </c>
      <c r="I37" s="42" t="e">
        <f t="shared" si="8"/>
        <v>#REF!</v>
      </c>
      <c r="J37" s="45"/>
      <c r="K37" s="46"/>
    </row>
    <row r="38" ht="21" customHeight="1" spans="1:11">
      <c r="A38" s="41">
        <v>28</v>
      </c>
      <c r="B38" s="13" t="s">
        <v>58</v>
      </c>
      <c r="C38" s="13" t="s">
        <v>94</v>
      </c>
      <c r="D38" s="41" t="e">
        <f>VLOOKUP(B38,#REF!,2,FALSE)</f>
        <v>#REF!</v>
      </c>
      <c r="E38" s="42" t="e">
        <f>SUMIF(#REF!,B38,#REF!)</f>
        <v>#REF!</v>
      </c>
      <c r="F38" s="42" t="e">
        <f>VLOOKUP(B38,#REF!,6,FALSE)</f>
        <v>#REF!</v>
      </c>
      <c r="G38" s="42" t="e">
        <f t="shared" si="6"/>
        <v>#REF!</v>
      </c>
      <c r="H38" s="42" t="e">
        <f t="shared" si="7"/>
        <v>#REF!</v>
      </c>
      <c r="I38" s="42" t="e">
        <f t="shared" si="8"/>
        <v>#REF!</v>
      </c>
      <c r="J38" s="45"/>
      <c r="K38" s="46"/>
    </row>
    <row r="39" ht="21" customHeight="1" spans="1:11">
      <c r="A39" s="41">
        <v>29</v>
      </c>
      <c r="B39" s="13" t="s">
        <v>95</v>
      </c>
      <c r="C39" s="13" t="s">
        <v>96</v>
      </c>
      <c r="D39" s="41" t="e">
        <f>VLOOKUP(B39,#REF!,2,FALSE)</f>
        <v>#REF!</v>
      </c>
      <c r="E39" s="42" t="e">
        <f>SUMIF(#REF!,B39,#REF!)</f>
        <v>#REF!</v>
      </c>
      <c r="F39" s="42" t="e">
        <f>VLOOKUP(B39,#REF!,6,FALSE)</f>
        <v>#REF!</v>
      </c>
      <c r="G39" s="42" t="e">
        <f t="shared" si="6"/>
        <v>#REF!</v>
      </c>
      <c r="H39" s="42" t="e">
        <f t="shared" si="7"/>
        <v>#REF!</v>
      </c>
      <c r="I39" s="42" t="e">
        <f t="shared" si="8"/>
        <v>#REF!</v>
      </c>
      <c r="J39" s="45"/>
      <c r="K39" s="46"/>
    </row>
    <row r="40" ht="21" customHeight="1" spans="1:11">
      <c r="A40" s="41">
        <v>30</v>
      </c>
      <c r="B40" s="13" t="s">
        <v>97</v>
      </c>
      <c r="C40" s="13" t="s">
        <v>98</v>
      </c>
      <c r="D40" s="41" t="e">
        <f>VLOOKUP(B40,#REF!,2,FALSE)</f>
        <v>#REF!</v>
      </c>
      <c r="E40" s="42" t="e">
        <f>SUMIF(#REF!,B40,#REF!)</f>
        <v>#REF!</v>
      </c>
      <c r="F40" s="42" t="e">
        <f>VLOOKUP(B40,#REF!,6,FALSE)</f>
        <v>#REF!</v>
      </c>
      <c r="G40" s="42" t="e">
        <f t="shared" si="6"/>
        <v>#REF!</v>
      </c>
      <c r="H40" s="42" t="e">
        <f t="shared" si="7"/>
        <v>#REF!</v>
      </c>
      <c r="I40" s="42" t="e">
        <f t="shared" si="8"/>
        <v>#REF!</v>
      </c>
      <c r="J40" s="45"/>
      <c r="K40" s="46"/>
    </row>
    <row r="41" ht="21" customHeight="1" spans="1:11">
      <c r="A41" s="41">
        <v>31</v>
      </c>
      <c r="B41" s="13" t="s">
        <v>99</v>
      </c>
      <c r="C41" s="13" t="s">
        <v>98</v>
      </c>
      <c r="D41" s="41" t="e">
        <f>VLOOKUP(B41,#REF!,2,FALSE)</f>
        <v>#REF!</v>
      </c>
      <c r="E41" s="42" t="e">
        <f>SUMIF(#REF!,B41,#REF!)</f>
        <v>#REF!</v>
      </c>
      <c r="F41" s="42" t="e">
        <f>VLOOKUP(B41,#REF!,6,FALSE)</f>
        <v>#REF!</v>
      </c>
      <c r="G41" s="42" t="e">
        <f t="shared" si="6"/>
        <v>#REF!</v>
      </c>
      <c r="H41" s="42" t="e">
        <f t="shared" si="7"/>
        <v>#REF!</v>
      </c>
      <c r="I41" s="42" t="e">
        <f t="shared" si="8"/>
        <v>#REF!</v>
      </c>
      <c r="J41" s="45"/>
      <c r="K41" s="46"/>
    </row>
    <row r="42" ht="21" customHeight="1" spans="1:11">
      <c r="A42" s="41">
        <v>32</v>
      </c>
      <c r="B42" s="13" t="s">
        <v>100</v>
      </c>
      <c r="C42" s="13" t="s">
        <v>88</v>
      </c>
      <c r="D42" s="41" t="e">
        <f>VLOOKUP(B42,#REF!,2,FALSE)</f>
        <v>#REF!</v>
      </c>
      <c r="E42" s="42" t="e">
        <f>SUMIF(#REF!,B42,#REF!)</f>
        <v>#REF!</v>
      </c>
      <c r="F42" s="42" t="e">
        <f>VLOOKUP(B42,#REF!,6,FALSE)</f>
        <v>#REF!</v>
      </c>
      <c r="G42" s="42" t="e">
        <f t="shared" si="6"/>
        <v>#REF!</v>
      </c>
      <c r="H42" s="42" t="e">
        <f t="shared" si="7"/>
        <v>#REF!</v>
      </c>
      <c r="I42" s="42" t="e">
        <f t="shared" si="8"/>
        <v>#REF!</v>
      </c>
      <c r="J42" s="45"/>
      <c r="K42" s="46"/>
    </row>
    <row r="43" ht="21" customHeight="1" spans="1:11">
      <c r="A43" s="41">
        <v>33</v>
      </c>
      <c r="B43" s="13" t="s">
        <v>101</v>
      </c>
      <c r="C43" s="13" t="s">
        <v>102</v>
      </c>
      <c r="D43" s="41" t="e">
        <f>VLOOKUP(B43,#REF!,2,FALSE)</f>
        <v>#REF!</v>
      </c>
      <c r="E43" s="42" t="e">
        <f>SUMIF(#REF!,B43,#REF!)</f>
        <v>#REF!</v>
      </c>
      <c r="F43" s="42" t="e">
        <f>VLOOKUP(B43,#REF!,6,FALSE)</f>
        <v>#REF!</v>
      </c>
      <c r="G43" s="42" t="e">
        <f t="shared" si="6"/>
        <v>#REF!</v>
      </c>
      <c r="H43" s="42" t="e">
        <f t="shared" si="7"/>
        <v>#REF!</v>
      </c>
      <c r="I43" s="42" t="e">
        <f t="shared" si="8"/>
        <v>#REF!</v>
      </c>
      <c r="J43" s="45"/>
      <c r="K43" s="46"/>
    </row>
    <row r="44" ht="21" customHeight="1" spans="1:11">
      <c r="A44" s="41">
        <v>34</v>
      </c>
      <c r="B44" s="13" t="s">
        <v>49</v>
      </c>
      <c r="C44" s="13" t="s">
        <v>103</v>
      </c>
      <c r="D44" s="41" t="e">
        <f>VLOOKUP(B44,#REF!,2,FALSE)</f>
        <v>#REF!</v>
      </c>
      <c r="E44" s="42" t="e">
        <f>SUMIF(#REF!,B44,#REF!)</f>
        <v>#REF!</v>
      </c>
      <c r="F44" s="42" t="e">
        <f>VLOOKUP(B44,#REF!,6,FALSE)</f>
        <v>#REF!</v>
      </c>
      <c r="G44" s="42" t="e">
        <f t="shared" si="6"/>
        <v>#REF!</v>
      </c>
      <c r="H44" s="42" t="e">
        <f t="shared" si="7"/>
        <v>#REF!</v>
      </c>
      <c r="I44" s="42" t="e">
        <f t="shared" si="8"/>
        <v>#REF!</v>
      </c>
      <c r="J44" s="45"/>
      <c r="K44" s="46"/>
    </row>
    <row r="45" ht="21" customHeight="1" spans="1:11">
      <c r="A45" s="41">
        <v>35</v>
      </c>
      <c r="B45" s="13" t="s">
        <v>104</v>
      </c>
      <c r="C45" s="13" t="s">
        <v>105</v>
      </c>
      <c r="D45" s="41" t="e">
        <f>VLOOKUP(B45,#REF!,2,FALSE)</f>
        <v>#REF!</v>
      </c>
      <c r="E45" s="42" t="e">
        <f>SUMIF(#REF!,B45,#REF!)</f>
        <v>#REF!</v>
      </c>
      <c r="F45" s="42" t="e">
        <f>VLOOKUP(B45,#REF!,6,FALSE)</f>
        <v>#REF!</v>
      </c>
      <c r="G45" s="42" t="e">
        <f t="shared" si="6"/>
        <v>#REF!</v>
      </c>
      <c r="H45" s="42" t="e">
        <f t="shared" si="7"/>
        <v>#REF!</v>
      </c>
      <c r="I45" s="42" t="e">
        <f t="shared" si="8"/>
        <v>#REF!</v>
      </c>
      <c r="J45" s="45"/>
      <c r="K45" s="46"/>
    </row>
    <row r="46" ht="21" customHeight="1" spans="1:11">
      <c r="A46" s="41">
        <v>36</v>
      </c>
      <c r="B46" s="13" t="s">
        <v>106</v>
      </c>
      <c r="C46" s="13" t="s">
        <v>107</v>
      </c>
      <c r="D46" s="41" t="e">
        <f>VLOOKUP(B46,#REF!,2,FALSE)</f>
        <v>#REF!</v>
      </c>
      <c r="E46" s="42" t="e">
        <f>SUMIF(#REF!,B46,#REF!)</f>
        <v>#REF!</v>
      </c>
      <c r="F46" s="42" t="e">
        <f>VLOOKUP(B46,#REF!,6,FALSE)</f>
        <v>#REF!</v>
      </c>
      <c r="G46" s="42" t="e">
        <f t="shared" si="6"/>
        <v>#REF!</v>
      </c>
      <c r="H46" s="42" t="e">
        <f t="shared" si="7"/>
        <v>#REF!</v>
      </c>
      <c r="I46" s="42" t="e">
        <f t="shared" si="8"/>
        <v>#REF!</v>
      </c>
      <c r="J46" s="45"/>
      <c r="K46" s="46"/>
    </row>
    <row r="47" ht="21" customHeight="1" spans="1:11">
      <c r="A47" s="41">
        <v>37</v>
      </c>
      <c r="B47" s="13" t="s">
        <v>108</v>
      </c>
      <c r="C47" s="13" t="s">
        <v>109</v>
      </c>
      <c r="D47" s="41" t="e">
        <f>VLOOKUP(B47,#REF!,2,FALSE)</f>
        <v>#REF!</v>
      </c>
      <c r="E47" s="42" t="e">
        <f>SUMIF(#REF!,B47,#REF!)</f>
        <v>#REF!</v>
      </c>
      <c r="F47" s="42" t="e">
        <f>VLOOKUP(B47,#REF!,6,FALSE)</f>
        <v>#REF!</v>
      </c>
      <c r="G47" s="42" t="e">
        <f t="shared" si="6"/>
        <v>#REF!</v>
      </c>
      <c r="H47" s="42" t="e">
        <f t="shared" si="7"/>
        <v>#REF!</v>
      </c>
      <c r="I47" s="42" t="e">
        <f t="shared" si="8"/>
        <v>#REF!</v>
      </c>
      <c r="J47" s="45"/>
      <c r="K47" s="46"/>
    </row>
    <row r="48" ht="21" customHeight="1" spans="1:11">
      <c r="A48" s="41">
        <v>38</v>
      </c>
      <c r="B48" s="13" t="s">
        <v>110</v>
      </c>
      <c r="C48" s="13" t="s">
        <v>98</v>
      </c>
      <c r="D48" s="41" t="e">
        <f>VLOOKUP(B48,#REF!,2,FALSE)</f>
        <v>#REF!</v>
      </c>
      <c r="E48" s="42" t="e">
        <f>SUMIF(#REF!,B48,#REF!)</f>
        <v>#REF!</v>
      </c>
      <c r="F48" s="42" t="e">
        <f>VLOOKUP(B48,#REF!,6,FALSE)</f>
        <v>#REF!</v>
      </c>
      <c r="G48" s="42" t="e">
        <f t="shared" si="6"/>
        <v>#REF!</v>
      </c>
      <c r="H48" s="42" t="e">
        <f t="shared" si="7"/>
        <v>#REF!</v>
      </c>
      <c r="I48" s="42" t="e">
        <f t="shared" si="8"/>
        <v>#REF!</v>
      </c>
      <c r="J48" s="45"/>
      <c r="K48" s="46"/>
    </row>
    <row r="49" ht="21" customHeight="1" spans="1:11">
      <c r="A49" s="41">
        <v>39</v>
      </c>
      <c r="B49" s="13" t="s">
        <v>111</v>
      </c>
      <c r="C49" s="13" t="s">
        <v>98</v>
      </c>
      <c r="D49" s="41" t="e">
        <f>VLOOKUP(B49,#REF!,2,FALSE)</f>
        <v>#REF!</v>
      </c>
      <c r="E49" s="42" t="e">
        <f>SUMIF(#REF!,B49,#REF!)</f>
        <v>#REF!</v>
      </c>
      <c r="F49" s="42" t="e">
        <f>VLOOKUP(B49,#REF!,6,FALSE)</f>
        <v>#REF!</v>
      </c>
      <c r="G49" s="42" t="e">
        <f t="shared" si="6"/>
        <v>#REF!</v>
      </c>
      <c r="H49" s="42" t="e">
        <f t="shared" si="7"/>
        <v>#REF!</v>
      </c>
      <c r="I49" s="42" t="e">
        <f t="shared" si="8"/>
        <v>#REF!</v>
      </c>
      <c r="J49" s="45"/>
      <c r="K49" s="46"/>
    </row>
    <row r="50" ht="21" customHeight="1" spans="1:11">
      <c r="A50" s="41">
        <v>40</v>
      </c>
      <c r="B50" s="13" t="s">
        <v>112</v>
      </c>
      <c r="C50" s="13" t="s">
        <v>109</v>
      </c>
      <c r="D50" s="41" t="e">
        <f>VLOOKUP(B50,#REF!,2,FALSE)</f>
        <v>#REF!</v>
      </c>
      <c r="E50" s="42" t="e">
        <f>SUMIF(#REF!,B50,#REF!)</f>
        <v>#REF!</v>
      </c>
      <c r="F50" s="42" t="e">
        <f>VLOOKUP(B50,#REF!,6,FALSE)</f>
        <v>#REF!</v>
      </c>
      <c r="G50" s="42" t="e">
        <f t="shared" si="6"/>
        <v>#REF!</v>
      </c>
      <c r="H50" s="42" t="e">
        <f t="shared" si="7"/>
        <v>#REF!</v>
      </c>
      <c r="I50" s="42" t="e">
        <f t="shared" si="8"/>
        <v>#REF!</v>
      </c>
      <c r="J50" s="45"/>
      <c r="K50" s="46"/>
    </row>
    <row r="51" ht="21" customHeight="1" spans="1:11">
      <c r="A51" s="41">
        <v>41</v>
      </c>
      <c r="B51" s="13" t="s">
        <v>113</v>
      </c>
      <c r="C51" s="13" t="s">
        <v>114</v>
      </c>
      <c r="D51" s="41" t="e">
        <f>VLOOKUP(B51,#REF!,2,FALSE)</f>
        <v>#REF!</v>
      </c>
      <c r="E51" s="42" t="e">
        <f>SUMIF(#REF!,B51,#REF!)</f>
        <v>#REF!</v>
      </c>
      <c r="F51" s="42" t="e">
        <f>VLOOKUP(B51,#REF!,6,FALSE)</f>
        <v>#REF!</v>
      </c>
      <c r="G51" s="42" t="e">
        <f t="shared" si="6"/>
        <v>#REF!</v>
      </c>
      <c r="H51" s="42" t="e">
        <f t="shared" si="7"/>
        <v>#REF!</v>
      </c>
      <c r="I51" s="42" t="e">
        <f t="shared" si="8"/>
        <v>#REF!</v>
      </c>
      <c r="J51" s="45"/>
      <c r="K51" s="46"/>
    </row>
    <row r="52" ht="21" customHeight="1" spans="1:11">
      <c r="A52" s="41">
        <v>42</v>
      </c>
      <c r="B52" s="13" t="s">
        <v>115</v>
      </c>
      <c r="C52" s="13" t="s">
        <v>114</v>
      </c>
      <c r="D52" s="41" t="e">
        <f>VLOOKUP(B52,#REF!,2,FALSE)</f>
        <v>#REF!</v>
      </c>
      <c r="E52" s="42" t="e">
        <f>SUMIF(#REF!,B52,#REF!)</f>
        <v>#REF!</v>
      </c>
      <c r="F52" s="42" t="e">
        <f>VLOOKUP(B52,#REF!,6,FALSE)</f>
        <v>#REF!</v>
      </c>
      <c r="G52" s="42" t="e">
        <f t="shared" si="6"/>
        <v>#REF!</v>
      </c>
      <c r="H52" s="42" t="e">
        <f t="shared" si="7"/>
        <v>#REF!</v>
      </c>
      <c r="I52" s="42" t="e">
        <f t="shared" si="8"/>
        <v>#REF!</v>
      </c>
      <c r="J52" s="45"/>
      <c r="K52" s="46"/>
    </row>
    <row r="53" ht="21" customHeight="1" spans="1:11">
      <c r="A53" s="41">
        <v>43</v>
      </c>
      <c r="B53" s="13" t="s">
        <v>116</v>
      </c>
      <c r="C53" s="13" t="s">
        <v>117</v>
      </c>
      <c r="D53" s="41" t="e">
        <f>VLOOKUP(B53,#REF!,2,FALSE)</f>
        <v>#REF!</v>
      </c>
      <c r="E53" s="42" t="e">
        <f>SUMIF(#REF!,B53,#REF!)</f>
        <v>#REF!</v>
      </c>
      <c r="F53" s="42" t="e">
        <f>VLOOKUP(B53,#REF!,6,FALSE)</f>
        <v>#REF!</v>
      </c>
      <c r="G53" s="42" t="e">
        <f t="shared" ref="G53:G83" si="9">ROUND(E53*F53,2)</f>
        <v>#REF!</v>
      </c>
      <c r="H53" s="42" t="e">
        <f t="shared" ref="H53:H83" si="10">ROUND(F53*1.03,2)</f>
        <v>#REF!</v>
      </c>
      <c r="I53" s="42" t="e">
        <f t="shared" ref="I53:I83" si="11">ROUND(E53*H53,2)</f>
        <v>#REF!</v>
      </c>
      <c r="J53" s="45"/>
      <c r="K53" s="46"/>
    </row>
    <row r="54" ht="21" customHeight="1" spans="1:11">
      <c r="A54" s="41">
        <v>44</v>
      </c>
      <c r="B54" s="13" t="s">
        <v>118</v>
      </c>
      <c r="C54" s="13" t="s">
        <v>64</v>
      </c>
      <c r="D54" s="41" t="e">
        <f>VLOOKUP(B54,#REF!,2,FALSE)</f>
        <v>#REF!</v>
      </c>
      <c r="E54" s="42" t="e">
        <f>SUMIF(#REF!,B54,#REF!)</f>
        <v>#REF!</v>
      </c>
      <c r="F54" s="42" t="e">
        <f>VLOOKUP(B54,#REF!,6,FALSE)</f>
        <v>#REF!</v>
      </c>
      <c r="G54" s="42" t="e">
        <f t="shared" si="9"/>
        <v>#REF!</v>
      </c>
      <c r="H54" s="42" t="e">
        <f t="shared" si="10"/>
        <v>#REF!</v>
      </c>
      <c r="I54" s="42" t="e">
        <f t="shared" si="11"/>
        <v>#REF!</v>
      </c>
      <c r="J54" s="45"/>
      <c r="K54" s="46"/>
    </row>
    <row r="55" ht="21" customHeight="1" spans="1:11">
      <c r="A55" s="41">
        <v>45</v>
      </c>
      <c r="B55" s="13" t="s">
        <v>119</v>
      </c>
      <c r="C55" s="13" t="s">
        <v>114</v>
      </c>
      <c r="D55" s="41" t="e">
        <f>VLOOKUP(B55,#REF!,2,FALSE)</f>
        <v>#REF!</v>
      </c>
      <c r="E55" s="42" t="e">
        <f>SUMIF(#REF!,B55,#REF!)</f>
        <v>#REF!</v>
      </c>
      <c r="F55" s="42" t="e">
        <f>VLOOKUP(B55,#REF!,6,FALSE)</f>
        <v>#REF!</v>
      </c>
      <c r="G55" s="42" t="e">
        <f t="shared" si="9"/>
        <v>#REF!</v>
      </c>
      <c r="H55" s="42" t="e">
        <f t="shared" si="10"/>
        <v>#REF!</v>
      </c>
      <c r="I55" s="42" t="e">
        <f t="shared" si="11"/>
        <v>#REF!</v>
      </c>
      <c r="J55" s="45"/>
      <c r="K55" s="46"/>
    </row>
    <row r="56" ht="21" customHeight="1" spans="1:11">
      <c r="A56" s="41">
        <v>46</v>
      </c>
      <c r="B56" s="13" t="s">
        <v>120</v>
      </c>
      <c r="C56" s="13" t="s">
        <v>121</v>
      </c>
      <c r="D56" s="41" t="e">
        <f>VLOOKUP(B56,#REF!,2,FALSE)</f>
        <v>#REF!</v>
      </c>
      <c r="E56" s="42" t="e">
        <f>SUMIF(#REF!,B56,#REF!)</f>
        <v>#REF!</v>
      </c>
      <c r="F56" s="42" t="e">
        <f>VLOOKUP(B56,#REF!,6,FALSE)</f>
        <v>#REF!</v>
      </c>
      <c r="G56" s="42" t="e">
        <f t="shared" si="9"/>
        <v>#REF!</v>
      </c>
      <c r="H56" s="42" t="e">
        <f t="shared" si="10"/>
        <v>#REF!</v>
      </c>
      <c r="I56" s="42" t="e">
        <f t="shared" si="11"/>
        <v>#REF!</v>
      </c>
      <c r="J56" s="45"/>
      <c r="K56" s="46"/>
    </row>
    <row r="57" ht="21" customHeight="1" spans="1:11">
      <c r="A57" s="41">
        <v>47</v>
      </c>
      <c r="B57" s="13" t="s">
        <v>122</v>
      </c>
      <c r="C57" s="13" t="s">
        <v>92</v>
      </c>
      <c r="D57" s="41" t="e">
        <f>VLOOKUP(B57,#REF!,2,FALSE)</f>
        <v>#REF!</v>
      </c>
      <c r="E57" s="42" t="e">
        <f>SUMIF(#REF!,B57,#REF!)</f>
        <v>#REF!</v>
      </c>
      <c r="F57" s="42" t="e">
        <f>VLOOKUP(B57,#REF!,6,FALSE)</f>
        <v>#REF!</v>
      </c>
      <c r="G57" s="42" t="e">
        <f t="shared" si="9"/>
        <v>#REF!</v>
      </c>
      <c r="H57" s="42" t="e">
        <f t="shared" si="10"/>
        <v>#REF!</v>
      </c>
      <c r="I57" s="42" t="e">
        <f t="shared" si="11"/>
        <v>#REF!</v>
      </c>
      <c r="J57" s="45"/>
      <c r="K57" s="46"/>
    </row>
    <row r="58" ht="21" customHeight="1" spans="1:11">
      <c r="A58" s="41">
        <v>48</v>
      </c>
      <c r="B58" s="13" t="s">
        <v>123</v>
      </c>
      <c r="C58" s="13" t="s">
        <v>84</v>
      </c>
      <c r="D58" s="41" t="e">
        <f>VLOOKUP(B58,#REF!,2,FALSE)</f>
        <v>#REF!</v>
      </c>
      <c r="E58" s="42" t="e">
        <f>SUMIF(#REF!,B58,#REF!)</f>
        <v>#REF!</v>
      </c>
      <c r="F58" s="42" t="e">
        <f>VLOOKUP(B58,#REF!,6,FALSE)</f>
        <v>#REF!</v>
      </c>
      <c r="G58" s="42" t="e">
        <f t="shared" si="9"/>
        <v>#REF!</v>
      </c>
      <c r="H58" s="42" t="e">
        <f t="shared" si="10"/>
        <v>#REF!</v>
      </c>
      <c r="I58" s="42" t="e">
        <f t="shared" si="11"/>
        <v>#REF!</v>
      </c>
      <c r="J58" s="45"/>
      <c r="K58" s="46"/>
    </row>
    <row r="59" ht="21" customHeight="1" spans="1:11">
      <c r="A59" s="41">
        <v>49</v>
      </c>
      <c r="B59" s="13" t="s">
        <v>124</v>
      </c>
      <c r="C59" s="13" t="s">
        <v>114</v>
      </c>
      <c r="D59" s="41" t="e">
        <f>VLOOKUP(B59,#REF!,2,FALSE)</f>
        <v>#REF!</v>
      </c>
      <c r="E59" s="42" t="e">
        <f>SUMIF(#REF!,B59,#REF!)</f>
        <v>#REF!</v>
      </c>
      <c r="F59" s="42" t="e">
        <f>VLOOKUP(B59,#REF!,6,FALSE)</f>
        <v>#REF!</v>
      </c>
      <c r="G59" s="42" t="e">
        <f t="shared" si="9"/>
        <v>#REF!</v>
      </c>
      <c r="H59" s="42" t="e">
        <f t="shared" si="10"/>
        <v>#REF!</v>
      </c>
      <c r="I59" s="42" t="e">
        <f t="shared" si="11"/>
        <v>#REF!</v>
      </c>
      <c r="J59" s="45"/>
      <c r="K59" s="46"/>
    </row>
    <row r="60" ht="21" customHeight="1" spans="1:11">
      <c r="A60" s="41">
        <v>50</v>
      </c>
      <c r="B60" s="13" t="s">
        <v>125</v>
      </c>
      <c r="C60" s="13" t="s">
        <v>62</v>
      </c>
      <c r="D60" s="41" t="e">
        <f>VLOOKUP(B60,#REF!,2,FALSE)</f>
        <v>#REF!</v>
      </c>
      <c r="E60" s="42" t="e">
        <f>SUMIF(#REF!,B60,#REF!)</f>
        <v>#REF!</v>
      </c>
      <c r="F60" s="42" t="e">
        <f>VLOOKUP(B60,#REF!,6,FALSE)</f>
        <v>#REF!</v>
      </c>
      <c r="G60" s="42" t="e">
        <f t="shared" si="9"/>
        <v>#REF!</v>
      </c>
      <c r="H60" s="42" t="e">
        <f t="shared" si="10"/>
        <v>#REF!</v>
      </c>
      <c r="I60" s="42" t="e">
        <f t="shared" si="11"/>
        <v>#REF!</v>
      </c>
      <c r="J60" s="45"/>
      <c r="K60" s="46"/>
    </row>
    <row r="61" ht="21" customHeight="1" spans="1:11">
      <c r="A61" s="41">
        <v>51</v>
      </c>
      <c r="B61" s="13" t="s">
        <v>126</v>
      </c>
      <c r="C61" s="13" t="s">
        <v>109</v>
      </c>
      <c r="D61" s="41" t="e">
        <f>VLOOKUP(B61,#REF!,2,FALSE)</f>
        <v>#REF!</v>
      </c>
      <c r="E61" s="42" t="e">
        <f>SUMIF(#REF!,B61,#REF!)</f>
        <v>#REF!</v>
      </c>
      <c r="F61" s="42" t="e">
        <f>VLOOKUP(B61,#REF!,6,FALSE)</f>
        <v>#REF!</v>
      </c>
      <c r="G61" s="42" t="e">
        <f t="shared" si="9"/>
        <v>#REF!</v>
      </c>
      <c r="H61" s="42" t="e">
        <f t="shared" si="10"/>
        <v>#REF!</v>
      </c>
      <c r="I61" s="42" t="e">
        <f t="shared" si="11"/>
        <v>#REF!</v>
      </c>
      <c r="J61" s="45"/>
      <c r="K61" s="46"/>
    </row>
    <row r="62" ht="21" customHeight="1" spans="1:11">
      <c r="A62" s="41">
        <v>52</v>
      </c>
      <c r="B62" s="13" t="s">
        <v>127</v>
      </c>
      <c r="C62" s="13" t="s">
        <v>128</v>
      </c>
      <c r="D62" s="41" t="e">
        <f>VLOOKUP(B62,#REF!,2,FALSE)</f>
        <v>#REF!</v>
      </c>
      <c r="E62" s="42">
        <v>150</v>
      </c>
      <c r="F62" s="42" t="e">
        <f>VLOOKUP(B62,#REF!,6,FALSE)</f>
        <v>#REF!</v>
      </c>
      <c r="G62" s="42" t="e">
        <f t="shared" si="9"/>
        <v>#REF!</v>
      </c>
      <c r="H62" s="42" t="e">
        <f t="shared" si="10"/>
        <v>#REF!</v>
      </c>
      <c r="I62" s="42" t="e">
        <f t="shared" si="11"/>
        <v>#REF!</v>
      </c>
      <c r="J62" s="45"/>
      <c r="K62" s="46"/>
    </row>
    <row r="63" ht="21" customHeight="1" spans="1:11">
      <c r="A63" s="41">
        <v>53</v>
      </c>
      <c r="B63" s="13" t="s">
        <v>129</v>
      </c>
      <c r="C63" s="13" t="s">
        <v>128</v>
      </c>
      <c r="D63" s="41" t="e">
        <f>VLOOKUP(B63,#REF!,2,FALSE)</f>
        <v>#REF!</v>
      </c>
      <c r="E63" s="42">
        <v>180</v>
      </c>
      <c r="F63" s="42" t="e">
        <f>VLOOKUP(B63,#REF!,6,FALSE)</f>
        <v>#REF!</v>
      </c>
      <c r="G63" s="42" t="e">
        <f t="shared" si="9"/>
        <v>#REF!</v>
      </c>
      <c r="H63" s="42" t="e">
        <f t="shared" si="10"/>
        <v>#REF!</v>
      </c>
      <c r="I63" s="42" t="e">
        <f t="shared" si="11"/>
        <v>#REF!</v>
      </c>
      <c r="J63" s="45"/>
      <c r="K63" s="46"/>
    </row>
    <row r="64" ht="21" customHeight="1" spans="1:11">
      <c r="A64" s="41">
        <v>54</v>
      </c>
      <c r="B64" s="13" t="s">
        <v>130</v>
      </c>
      <c r="C64" s="13" t="s">
        <v>109</v>
      </c>
      <c r="D64" s="41" t="e">
        <f>VLOOKUP(B64,#REF!,2,FALSE)</f>
        <v>#REF!</v>
      </c>
      <c r="E64" s="42" t="e">
        <f>SUMIF(#REF!,B64,#REF!)</f>
        <v>#REF!</v>
      </c>
      <c r="F64" s="42" t="e">
        <f>VLOOKUP(B64,#REF!,6,FALSE)</f>
        <v>#REF!</v>
      </c>
      <c r="G64" s="42" t="e">
        <f t="shared" si="9"/>
        <v>#REF!</v>
      </c>
      <c r="H64" s="42" t="e">
        <f t="shared" si="10"/>
        <v>#REF!</v>
      </c>
      <c r="I64" s="42" t="e">
        <f t="shared" si="11"/>
        <v>#REF!</v>
      </c>
      <c r="J64" s="45"/>
      <c r="K64" s="46"/>
    </row>
    <row r="65" ht="21" customHeight="1" spans="1:11">
      <c r="A65" s="41">
        <v>55</v>
      </c>
      <c r="B65" s="13" t="s">
        <v>131</v>
      </c>
      <c r="C65" s="13" t="s">
        <v>128</v>
      </c>
      <c r="D65" s="41" t="e">
        <f>VLOOKUP(B65,#REF!,2,FALSE)</f>
        <v>#REF!</v>
      </c>
      <c r="E65" s="42" t="e">
        <f>SUMIF(#REF!,B65,#REF!)</f>
        <v>#REF!</v>
      </c>
      <c r="F65" s="42" t="e">
        <f>VLOOKUP(B65,#REF!,6,FALSE)</f>
        <v>#REF!</v>
      </c>
      <c r="G65" s="42" t="e">
        <f t="shared" si="9"/>
        <v>#REF!</v>
      </c>
      <c r="H65" s="42" t="e">
        <f t="shared" si="10"/>
        <v>#REF!</v>
      </c>
      <c r="I65" s="42" t="e">
        <f t="shared" si="11"/>
        <v>#REF!</v>
      </c>
      <c r="J65" s="45"/>
      <c r="K65" s="46"/>
    </row>
    <row r="66" ht="21" customHeight="1" spans="1:11">
      <c r="A66" s="41">
        <v>56</v>
      </c>
      <c r="B66" s="13" t="s">
        <v>132</v>
      </c>
      <c r="C66" s="13" t="s">
        <v>98</v>
      </c>
      <c r="D66" s="41" t="e">
        <f>VLOOKUP(B66,#REF!,2,FALSE)</f>
        <v>#REF!</v>
      </c>
      <c r="E66" s="42" t="e">
        <f>SUMIF(#REF!,B66,#REF!)</f>
        <v>#REF!</v>
      </c>
      <c r="F66" s="42" t="e">
        <f>VLOOKUP(B66,#REF!,6,FALSE)</f>
        <v>#REF!</v>
      </c>
      <c r="G66" s="42" t="e">
        <f t="shared" si="9"/>
        <v>#REF!</v>
      </c>
      <c r="H66" s="42" t="e">
        <f t="shared" si="10"/>
        <v>#REF!</v>
      </c>
      <c r="I66" s="42" t="e">
        <f t="shared" si="11"/>
        <v>#REF!</v>
      </c>
      <c r="J66" s="45"/>
      <c r="K66" s="46"/>
    </row>
    <row r="67" ht="21" customHeight="1" spans="1:11">
      <c r="A67" s="41">
        <v>57</v>
      </c>
      <c r="B67" s="13" t="s">
        <v>133</v>
      </c>
      <c r="C67" s="13" t="s">
        <v>128</v>
      </c>
      <c r="D67" s="41" t="e">
        <f>VLOOKUP(B67,#REF!,2,FALSE)</f>
        <v>#REF!</v>
      </c>
      <c r="E67" s="42" t="e">
        <f>SUMIF(#REF!,B67,#REF!)</f>
        <v>#REF!</v>
      </c>
      <c r="F67" s="42" t="e">
        <f>VLOOKUP(B67,#REF!,6,FALSE)</f>
        <v>#REF!</v>
      </c>
      <c r="G67" s="42" t="e">
        <f t="shared" si="9"/>
        <v>#REF!</v>
      </c>
      <c r="H67" s="42" t="e">
        <f t="shared" si="10"/>
        <v>#REF!</v>
      </c>
      <c r="I67" s="42" t="e">
        <f t="shared" si="11"/>
        <v>#REF!</v>
      </c>
      <c r="J67" s="45"/>
      <c r="K67" s="46"/>
    </row>
    <row r="68" ht="21" customHeight="1" spans="1:11">
      <c r="A68" s="41">
        <v>58</v>
      </c>
      <c r="B68" s="13" t="s">
        <v>134</v>
      </c>
      <c r="C68" s="13" t="s">
        <v>92</v>
      </c>
      <c r="D68" s="41" t="e">
        <f>VLOOKUP(B68,#REF!,2,FALSE)</f>
        <v>#REF!</v>
      </c>
      <c r="E68" s="42" t="e">
        <f>SUMIF(#REF!,B68,#REF!)</f>
        <v>#REF!</v>
      </c>
      <c r="F68" s="42" t="e">
        <f>VLOOKUP(B68,#REF!,6,FALSE)</f>
        <v>#REF!</v>
      </c>
      <c r="G68" s="42" t="e">
        <f t="shared" si="9"/>
        <v>#REF!</v>
      </c>
      <c r="H68" s="42" t="e">
        <f t="shared" si="10"/>
        <v>#REF!</v>
      </c>
      <c r="I68" s="42" t="e">
        <f t="shared" si="11"/>
        <v>#REF!</v>
      </c>
      <c r="J68" s="45"/>
      <c r="K68" s="46"/>
    </row>
    <row r="69" ht="21" customHeight="1" spans="1:11">
      <c r="A69" s="41">
        <v>59</v>
      </c>
      <c r="B69" s="13" t="s">
        <v>135</v>
      </c>
      <c r="C69" s="13" t="s">
        <v>128</v>
      </c>
      <c r="D69" s="41" t="e">
        <f>VLOOKUP(B69,#REF!,2,FALSE)</f>
        <v>#REF!</v>
      </c>
      <c r="E69" s="42" t="e">
        <f>SUMIF(#REF!,B69,#REF!)</f>
        <v>#REF!</v>
      </c>
      <c r="F69" s="42" t="e">
        <f>VLOOKUP(B69,#REF!,6,FALSE)</f>
        <v>#REF!</v>
      </c>
      <c r="G69" s="42" t="e">
        <f t="shared" si="9"/>
        <v>#REF!</v>
      </c>
      <c r="H69" s="42" t="e">
        <f t="shared" si="10"/>
        <v>#REF!</v>
      </c>
      <c r="I69" s="42" t="e">
        <f t="shared" si="11"/>
        <v>#REF!</v>
      </c>
      <c r="J69" s="45"/>
      <c r="K69" s="46"/>
    </row>
    <row r="70" ht="21" customHeight="1" spans="1:11">
      <c r="A70" s="41">
        <v>60</v>
      </c>
      <c r="B70" s="13" t="s">
        <v>136</v>
      </c>
      <c r="C70" s="13" t="s">
        <v>128</v>
      </c>
      <c r="D70" s="41" t="e">
        <f>VLOOKUP(B70,#REF!,2,FALSE)</f>
        <v>#REF!</v>
      </c>
      <c r="E70" s="42" t="e">
        <f>SUMIF(#REF!,B70,#REF!)</f>
        <v>#REF!</v>
      </c>
      <c r="F70" s="42" t="e">
        <f>VLOOKUP(B70,#REF!,6,FALSE)</f>
        <v>#REF!</v>
      </c>
      <c r="G70" s="42" t="e">
        <f t="shared" si="9"/>
        <v>#REF!</v>
      </c>
      <c r="H70" s="42" t="e">
        <f t="shared" si="10"/>
        <v>#REF!</v>
      </c>
      <c r="I70" s="42" t="e">
        <f t="shared" si="11"/>
        <v>#REF!</v>
      </c>
      <c r="J70" s="45"/>
      <c r="K70" s="46"/>
    </row>
    <row r="71" ht="21" customHeight="1" spans="1:11">
      <c r="A71" s="41">
        <v>61</v>
      </c>
      <c r="B71" s="13" t="s">
        <v>137</v>
      </c>
      <c r="C71" s="13" t="s">
        <v>114</v>
      </c>
      <c r="D71" s="41" t="e">
        <f>VLOOKUP(B71,#REF!,2,FALSE)</f>
        <v>#REF!</v>
      </c>
      <c r="E71" s="42" t="e">
        <f>SUMIF(#REF!,B71,#REF!)</f>
        <v>#REF!</v>
      </c>
      <c r="F71" s="42" t="e">
        <f>VLOOKUP(B71,#REF!,6,FALSE)</f>
        <v>#REF!</v>
      </c>
      <c r="G71" s="42" t="e">
        <f t="shared" si="9"/>
        <v>#REF!</v>
      </c>
      <c r="H71" s="42" t="e">
        <f t="shared" si="10"/>
        <v>#REF!</v>
      </c>
      <c r="I71" s="42" t="e">
        <f t="shared" si="11"/>
        <v>#REF!</v>
      </c>
      <c r="J71" s="45"/>
      <c r="K71" s="46"/>
    </row>
    <row r="72" ht="21" customHeight="1" spans="1:11">
      <c r="A72" s="41">
        <v>62</v>
      </c>
      <c r="B72" s="13" t="s">
        <v>138</v>
      </c>
      <c r="C72" s="13" t="s">
        <v>114</v>
      </c>
      <c r="D72" s="41" t="e">
        <f>VLOOKUP(B72,#REF!,2,FALSE)</f>
        <v>#REF!</v>
      </c>
      <c r="E72" s="42" t="e">
        <f>SUMIF(#REF!,B72,#REF!)</f>
        <v>#REF!</v>
      </c>
      <c r="F72" s="42" t="e">
        <f>VLOOKUP(B72,#REF!,6,FALSE)</f>
        <v>#REF!</v>
      </c>
      <c r="G72" s="42" t="e">
        <f t="shared" si="9"/>
        <v>#REF!</v>
      </c>
      <c r="H72" s="42" t="e">
        <f t="shared" si="10"/>
        <v>#REF!</v>
      </c>
      <c r="I72" s="42" t="e">
        <f t="shared" si="11"/>
        <v>#REF!</v>
      </c>
      <c r="J72" s="45"/>
      <c r="K72" s="46"/>
    </row>
    <row r="73" ht="21" customHeight="1" spans="1:11">
      <c r="A73" s="41">
        <v>63</v>
      </c>
      <c r="B73" s="13" t="s">
        <v>139</v>
      </c>
      <c r="C73" s="13" t="s">
        <v>114</v>
      </c>
      <c r="D73" s="41" t="e">
        <f>VLOOKUP(B73,#REF!,2,FALSE)</f>
        <v>#REF!</v>
      </c>
      <c r="E73" s="42" t="e">
        <f>SUMIF(#REF!,B73,#REF!)</f>
        <v>#REF!</v>
      </c>
      <c r="F73" s="42" t="e">
        <f>VLOOKUP(B73,#REF!,6,FALSE)</f>
        <v>#REF!</v>
      </c>
      <c r="G73" s="42" t="e">
        <f t="shared" si="9"/>
        <v>#REF!</v>
      </c>
      <c r="H73" s="42" t="e">
        <f t="shared" si="10"/>
        <v>#REF!</v>
      </c>
      <c r="I73" s="42" t="e">
        <f t="shared" si="11"/>
        <v>#REF!</v>
      </c>
      <c r="J73" s="45"/>
      <c r="K73" s="46"/>
    </row>
    <row r="74" ht="21" customHeight="1" spans="1:11">
      <c r="A74" s="41">
        <v>64</v>
      </c>
      <c r="B74" s="13" t="s">
        <v>140</v>
      </c>
      <c r="C74" s="13" t="s">
        <v>114</v>
      </c>
      <c r="D74" s="41" t="e">
        <f>VLOOKUP(B74,#REF!,2,FALSE)</f>
        <v>#REF!</v>
      </c>
      <c r="E74" s="42" t="e">
        <f>SUMIF(#REF!,B74,#REF!)</f>
        <v>#REF!</v>
      </c>
      <c r="F74" s="42" t="e">
        <f>VLOOKUP(B74,#REF!,6,FALSE)</f>
        <v>#REF!</v>
      </c>
      <c r="G74" s="42" t="e">
        <f t="shared" si="9"/>
        <v>#REF!</v>
      </c>
      <c r="H74" s="42" t="e">
        <f t="shared" si="10"/>
        <v>#REF!</v>
      </c>
      <c r="I74" s="42" t="e">
        <f t="shared" si="11"/>
        <v>#REF!</v>
      </c>
      <c r="J74" s="45"/>
      <c r="K74" s="46"/>
    </row>
    <row r="75" ht="21" customHeight="1" spans="1:11">
      <c r="A75" s="41">
        <v>65</v>
      </c>
      <c r="B75" s="13" t="s">
        <v>141</v>
      </c>
      <c r="C75" s="13" t="s">
        <v>105</v>
      </c>
      <c r="D75" s="41" t="e">
        <f>VLOOKUP(B75,#REF!,2,FALSE)</f>
        <v>#REF!</v>
      </c>
      <c r="E75" s="42" t="e">
        <f>SUMIF(#REF!,B75,#REF!)</f>
        <v>#REF!</v>
      </c>
      <c r="F75" s="42" t="e">
        <f>VLOOKUP(B75,#REF!,6,FALSE)</f>
        <v>#REF!</v>
      </c>
      <c r="G75" s="42" t="e">
        <f t="shared" si="9"/>
        <v>#REF!</v>
      </c>
      <c r="H75" s="42" t="e">
        <f t="shared" si="10"/>
        <v>#REF!</v>
      </c>
      <c r="I75" s="42" t="e">
        <f t="shared" si="11"/>
        <v>#REF!</v>
      </c>
      <c r="J75" s="45"/>
      <c r="K75" s="46"/>
    </row>
    <row r="76" ht="21" customHeight="1" spans="1:11">
      <c r="A76" s="41">
        <v>66</v>
      </c>
      <c r="B76" s="13" t="s">
        <v>142</v>
      </c>
      <c r="C76" s="13" t="s">
        <v>102</v>
      </c>
      <c r="D76" s="41" t="e">
        <f>VLOOKUP(B76,#REF!,2,FALSE)</f>
        <v>#REF!</v>
      </c>
      <c r="E76" s="42" t="e">
        <f>SUMIF(#REF!,B76,#REF!)</f>
        <v>#REF!</v>
      </c>
      <c r="F76" s="42" t="e">
        <f>VLOOKUP(B76,#REF!,6,FALSE)</f>
        <v>#REF!</v>
      </c>
      <c r="G76" s="42" t="e">
        <f t="shared" si="9"/>
        <v>#REF!</v>
      </c>
      <c r="H76" s="42" t="e">
        <f t="shared" si="10"/>
        <v>#REF!</v>
      </c>
      <c r="I76" s="42" t="e">
        <f t="shared" si="11"/>
        <v>#REF!</v>
      </c>
      <c r="J76" s="45"/>
      <c r="K76" s="46"/>
    </row>
    <row r="77" ht="21" customHeight="1" spans="1:11">
      <c r="A77" s="41">
        <v>67</v>
      </c>
      <c r="B77" s="13" t="s">
        <v>143</v>
      </c>
      <c r="C77" s="13" t="s">
        <v>98</v>
      </c>
      <c r="D77" s="41" t="e">
        <f>VLOOKUP(B77,#REF!,2,FALSE)</f>
        <v>#REF!</v>
      </c>
      <c r="E77" s="42" t="e">
        <f>SUMIF(#REF!,B77,#REF!)</f>
        <v>#REF!</v>
      </c>
      <c r="F77" s="42" t="e">
        <f>VLOOKUP(B77,#REF!,6,FALSE)</f>
        <v>#REF!</v>
      </c>
      <c r="G77" s="42" t="e">
        <f t="shared" si="9"/>
        <v>#REF!</v>
      </c>
      <c r="H77" s="42" t="e">
        <f t="shared" si="10"/>
        <v>#REF!</v>
      </c>
      <c r="I77" s="42" t="e">
        <f t="shared" si="11"/>
        <v>#REF!</v>
      </c>
      <c r="J77" s="45"/>
      <c r="K77" s="46"/>
    </row>
    <row r="78" ht="21" customHeight="1" spans="1:11">
      <c r="A78" s="41">
        <v>68</v>
      </c>
      <c r="B78" s="13" t="s">
        <v>144</v>
      </c>
      <c r="C78" s="13" t="s">
        <v>114</v>
      </c>
      <c r="D78" s="41" t="e">
        <f>VLOOKUP(B78,#REF!,2,FALSE)</f>
        <v>#REF!</v>
      </c>
      <c r="E78" s="42" t="e">
        <f>SUMIF(#REF!,B78,#REF!)</f>
        <v>#REF!</v>
      </c>
      <c r="F78" s="42" t="e">
        <f>VLOOKUP(B78,#REF!,6,FALSE)</f>
        <v>#REF!</v>
      </c>
      <c r="G78" s="42" t="e">
        <f t="shared" si="9"/>
        <v>#REF!</v>
      </c>
      <c r="H78" s="42" t="e">
        <f t="shared" si="10"/>
        <v>#REF!</v>
      </c>
      <c r="I78" s="42" t="e">
        <f t="shared" si="11"/>
        <v>#REF!</v>
      </c>
      <c r="J78" s="45"/>
      <c r="K78" s="46"/>
    </row>
    <row r="79" ht="21" customHeight="1" spans="1:11">
      <c r="A79" s="41">
        <v>69</v>
      </c>
      <c r="B79" s="13" t="s">
        <v>145</v>
      </c>
      <c r="C79" s="13" t="s">
        <v>114</v>
      </c>
      <c r="D79" s="41" t="e">
        <f>VLOOKUP(B79,#REF!,2,FALSE)</f>
        <v>#REF!</v>
      </c>
      <c r="E79" s="42" t="e">
        <f>SUMIF(#REF!,B79,#REF!)</f>
        <v>#REF!</v>
      </c>
      <c r="F79" s="42" t="e">
        <f>VLOOKUP(B79,#REF!,6,FALSE)</f>
        <v>#REF!</v>
      </c>
      <c r="G79" s="42" t="e">
        <f t="shared" si="9"/>
        <v>#REF!</v>
      </c>
      <c r="H79" s="42" t="e">
        <f t="shared" si="10"/>
        <v>#REF!</v>
      </c>
      <c r="I79" s="42" t="e">
        <f t="shared" si="11"/>
        <v>#REF!</v>
      </c>
      <c r="J79" s="45"/>
      <c r="K79" s="46"/>
    </row>
    <row r="80" ht="21" customHeight="1" spans="1:11">
      <c r="A80" s="41">
        <v>70</v>
      </c>
      <c r="B80" s="13" t="s">
        <v>146</v>
      </c>
      <c r="C80" s="13" t="s">
        <v>109</v>
      </c>
      <c r="D80" s="41" t="e">
        <f>VLOOKUP(B80,#REF!,2,FALSE)</f>
        <v>#REF!</v>
      </c>
      <c r="E80" s="42" t="e">
        <f>SUMIF(#REF!,B80,#REF!)</f>
        <v>#REF!</v>
      </c>
      <c r="F80" s="42" t="e">
        <f>VLOOKUP(B80,#REF!,6,FALSE)</f>
        <v>#REF!</v>
      </c>
      <c r="G80" s="42" t="e">
        <f t="shared" si="9"/>
        <v>#REF!</v>
      </c>
      <c r="H80" s="42" t="e">
        <f t="shared" si="10"/>
        <v>#REF!</v>
      </c>
      <c r="I80" s="42" t="e">
        <f t="shared" si="11"/>
        <v>#REF!</v>
      </c>
      <c r="J80" s="45"/>
      <c r="K80" s="46"/>
    </row>
    <row r="81" ht="21" customHeight="1" spans="1:11">
      <c r="A81" s="41">
        <v>71</v>
      </c>
      <c r="B81" s="13" t="s">
        <v>147</v>
      </c>
      <c r="C81" s="13" t="s">
        <v>98</v>
      </c>
      <c r="D81" s="41" t="e">
        <f>VLOOKUP(B81,#REF!,2,FALSE)</f>
        <v>#REF!</v>
      </c>
      <c r="E81" s="42" t="e">
        <f>SUMIF(#REF!,B81,#REF!)</f>
        <v>#REF!</v>
      </c>
      <c r="F81" s="42" t="e">
        <f>VLOOKUP(B81,#REF!,6,FALSE)</f>
        <v>#REF!</v>
      </c>
      <c r="G81" s="42" t="e">
        <f t="shared" si="9"/>
        <v>#REF!</v>
      </c>
      <c r="H81" s="42" t="e">
        <f t="shared" si="10"/>
        <v>#REF!</v>
      </c>
      <c r="I81" s="42" t="e">
        <f t="shared" si="11"/>
        <v>#REF!</v>
      </c>
      <c r="J81" s="45"/>
      <c r="K81" s="46"/>
    </row>
    <row r="82" ht="21" customHeight="1" spans="1:11">
      <c r="A82" s="41">
        <v>72</v>
      </c>
      <c r="B82" s="13" t="s">
        <v>148</v>
      </c>
      <c r="C82" s="13" t="s">
        <v>114</v>
      </c>
      <c r="D82" s="41" t="e">
        <f>VLOOKUP(B82,#REF!,2,FALSE)</f>
        <v>#REF!</v>
      </c>
      <c r="E82" s="42" t="e">
        <f>SUMIF(#REF!,B82,#REF!)</f>
        <v>#REF!</v>
      </c>
      <c r="F82" s="42" t="e">
        <f>VLOOKUP(B82,#REF!,6,FALSE)</f>
        <v>#REF!</v>
      </c>
      <c r="G82" s="42" t="e">
        <f t="shared" si="9"/>
        <v>#REF!</v>
      </c>
      <c r="H82" s="42" t="e">
        <f t="shared" si="10"/>
        <v>#REF!</v>
      </c>
      <c r="I82" s="42" t="e">
        <f t="shared" si="11"/>
        <v>#REF!</v>
      </c>
      <c r="J82" s="45"/>
      <c r="K82" s="46"/>
    </row>
    <row r="83" ht="21" customHeight="1" spans="1:11">
      <c r="A83" s="41">
        <v>73</v>
      </c>
      <c r="B83" s="13" t="s">
        <v>149</v>
      </c>
      <c r="C83" s="13" t="s">
        <v>150</v>
      </c>
      <c r="D83" s="41" t="s">
        <v>151</v>
      </c>
      <c r="E83" s="42">
        <v>1</v>
      </c>
      <c r="F83" s="42">
        <v>101073.43</v>
      </c>
      <c r="G83" s="42">
        <f t="shared" si="9"/>
        <v>101073.43</v>
      </c>
      <c r="H83" s="42">
        <f t="shared" si="10"/>
        <v>104105.63</v>
      </c>
      <c r="I83" s="42">
        <f t="shared" si="11"/>
        <v>104105.63</v>
      </c>
      <c r="J83" s="45"/>
      <c r="K83" s="46"/>
    </row>
    <row r="84" customFormat="1" customHeight="1" spans="1:10">
      <c r="A84" s="45"/>
      <c r="B84" s="47" t="s">
        <v>35</v>
      </c>
      <c r="C84" s="47"/>
      <c r="D84" s="47"/>
      <c r="E84" s="47"/>
      <c r="F84" s="42"/>
      <c r="G84" s="48" t="e">
        <f>SUM(G8:G83)</f>
        <v>#REF!</v>
      </c>
      <c r="H84" s="48"/>
      <c r="I84" s="48" t="e">
        <f>SUM(I8:I83)</f>
        <v>#REF!</v>
      </c>
      <c r="J84" s="49"/>
    </row>
    <row r="85" customFormat="1" customHeight="1" spans="2:9">
      <c r="B85" s="21"/>
      <c r="C85" s="21"/>
      <c r="D85" s="21"/>
      <c r="E85" s="21"/>
      <c r="F85" s="21"/>
      <c r="G85" s="21"/>
      <c r="H85" s="3"/>
      <c r="I85" t="e">
        <f>#REF!</f>
        <v>#REF!</v>
      </c>
    </row>
    <row r="86" customFormat="1" customHeight="1" spans="2:9">
      <c r="B86" s="21"/>
      <c r="C86" s="21"/>
      <c r="D86" s="21"/>
      <c r="E86" s="21"/>
      <c r="F86" s="21"/>
      <c r="G86" s="21"/>
      <c r="H86" s="21"/>
      <c r="I86" s="21" t="e">
        <f>I85-I84</f>
        <v>#REF!</v>
      </c>
    </row>
    <row r="87" customHeight="1" spans="2:10">
      <c r="B87" s="21"/>
      <c r="C87" s="21"/>
      <c r="D87" s="21"/>
      <c r="E87" s="21"/>
      <c r="F87" s="42"/>
      <c r="G87" s="21"/>
      <c r="I87" s="50"/>
      <c r="J87" s="1"/>
    </row>
    <row r="88" customHeight="1" spans="2:7">
      <c r="B88" s="21"/>
      <c r="C88" s="21"/>
      <c r="D88" s="21"/>
      <c r="E88" s="21"/>
      <c r="F88" s="21"/>
      <c r="G88" s="21"/>
    </row>
    <row r="89" customHeight="1" spans="2:7">
      <c r="B89" s="21"/>
      <c r="C89" s="21"/>
      <c r="D89" s="21"/>
      <c r="E89" s="21"/>
      <c r="F89" s="21"/>
      <c r="G89" s="21"/>
    </row>
    <row r="90" customHeight="1" spans="2:7">
      <c r="B90" s="21"/>
      <c r="C90" s="21"/>
      <c r="D90" s="21"/>
      <c r="E90" s="21"/>
      <c r="F90" s="21"/>
      <c r="G90" s="21"/>
    </row>
    <row r="91" customHeight="1" spans="2:7">
      <c r="B91" s="21"/>
      <c r="C91" s="21"/>
      <c r="D91" s="21"/>
      <c r="E91" s="21"/>
      <c r="F91" s="21"/>
      <c r="G91" s="21"/>
    </row>
    <row r="92" customHeight="1" spans="2:7">
      <c r="B92" s="21"/>
      <c r="C92" s="21"/>
      <c r="D92" s="21"/>
      <c r="E92" s="21"/>
      <c r="F92" s="21"/>
      <c r="G92" s="21"/>
    </row>
  </sheetData>
  <mergeCells count="12">
    <mergeCell ref="A4:J4"/>
    <mergeCell ref="A5:J5"/>
    <mergeCell ref="H6:I6"/>
    <mergeCell ref="B84:E84"/>
    <mergeCell ref="A6:A7"/>
    <mergeCell ref="B6:B7"/>
    <mergeCell ref="C6:C7"/>
    <mergeCell ref="D6:D7"/>
    <mergeCell ref="E6:E7"/>
    <mergeCell ref="F6:F7"/>
    <mergeCell ref="G6:G7"/>
    <mergeCell ref="J6:J7"/>
  </mergeCells>
  <pageMargins left="0.629861111111111" right="0.984027777777778" top="0.550694444444444" bottom="0.511805555555556" header="0.5" footer="0.5"/>
  <pageSetup paperSize="9" scale="76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2"/>
  <sheetViews>
    <sheetView topLeftCell="A7" workbookViewId="0">
      <selection activeCell="A5" sqref="A5:J5"/>
    </sheetView>
  </sheetViews>
  <sheetFormatPr defaultColWidth="10.125" defaultRowHeight="15" customHeight="1"/>
  <cols>
    <col min="1" max="1" width="5.125" customWidth="1"/>
    <col min="2" max="2" width="27.25" customWidth="1"/>
    <col min="3" max="3" width="17.25" style="3" customWidth="1"/>
    <col min="4" max="5" width="11.5" style="3" customWidth="1"/>
    <col min="6" max="6" width="15.375" style="3" customWidth="1"/>
    <col min="7" max="7" width="11.375" style="3" customWidth="1"/>
    <col min="8" max="8" width="30.875" customWidth="1"/>
    <col min="9" max="16366" width="10.125" customWidth="1"/>
  </cols>
  <sheetData>
    <row r="1" ht="33" customHeight="1" spans="3:3">
      <c r="C1"/>
    </row>
    <row r="2" ht="33" customHeight="1" spans="3:3">
      <c r="C2"/>
    </row>
    <row r="3" customFormat="1" ht="60" customHeight="1" spans="1:7">
      <c r="A3" s="7" t="s">
        <v>152</v>
      </c>
      <c r="B3" s="7"/>
      <c r="C3" s="7"/>
      <c r="D3" s="7"/>
      <c r="E3" s="7"/>
      <c r="F3" s="7"/>
      <c r="G3" s="7"/>
    </row>
    <row r="4" customFormat="1" ht="33" customHeight="1" spans="1:7">
      <c r="A4" s="8" t="s">
        <v>153</v>
      </c>
      <c r="B4" s="8"/>
      <c r="C4" s="8"/>
      <c r="D4" s="8"/>
      <c r="E4" s="8"/>
      <c r="F4" s="8"/>
      <c r="G4" s="8"/>
    </row>
    <row r="5" s="1" customFormat="1" ht="33" customHeight="1" spans="1:7">
      <c r="A5" s="9" t="s">
        <v>154</v>
      </c>
      <c r="B5" s="5"/>
      <c r="C5" s="5"/>
      <c r="D5" s="5"/>
      <c r="E5" s="5"/>
      <c r="F5" s="5"/>
      <c r="G5" s="5"/>
    </row>
    <row r="6" customFormat="1" ht="33" customHeight="1" spans="1:7">
      <c r="A6" s="23" t="s">
        <v>2</v>
      </c>
      <c r="B6" s="23" t="s">
        <v>155</v>
      </c>
      <c r="C6" s="23" t="s">
        <v>156</v>
      </c>
      <c r="D6" s="24" t="s">
        <v>157</v>
      </c>
      <c r="E6" s="24" t="s">
        <v>158</v>
      </c>
      <c r="F6" s="23" t="s">
        <v>159</v>
      </c>
      <c r="G6" s="23" t="s">
        <v>42</v>
      </c>
    </row>
    <row r="7" ht="36" customHeight="1" spans="1:7">
      <c r="A7" s="12">
        <v>1</v>
      </c>
      <c r="B7" s="25" t="s">
        <v>160</v>
      </c>
      <c r="C7" s="25" t="s">
        <v>161</v>
      </c>
      <c r="D7" s="26">
        <v>435</v>
      </c>
      <c r="E7" s="26">
        <v>2575</v>
      </c>
      <c r="F7" s="26">
        <f t="shared" ref="F7:F15" si="0">D7*E7</f>
        <v>1120125</v>
      </c>
      <c r="G7" s="27"/>
    </row>
    <row r="8" ht="36" customHeight="1" spans="1:16">
      <c r="A8" s="12">
        <f t="shared" ref="A8:A15" si="1">A7+1</f>
        <v>2</v>
      </c>
      <c r="B8" s="25" t="s">
        <v>162</v>
      </c>
      <c r="C8" s="25" t="s">
        <v>163</v>
      </c>
      <c r="D8" s="26">
        <v>798</v>
      </c>
      <c r="E8" s="26">
        <v>15.45</v>
      </c>
      <c r="F8" s="26">
        <f t="shared" si="0"/>
        <v>12329.1</v>
      </c>
      <c r="G8" s="27"/>
      <c r="N8">
        <v>80</v>
      </c>
      <c r="O8">
        <v>150</v>
      </c>
      <c r="P8">
        <f t="shared" ref="P8:P10" si="2">O8*8</f>
        <v>1200</v>
      </c>
    </row>
    <row r="9" ht="36" customHeight="1" spans="1:16">
      <c r="A9" s="12">
        <f t="shared" si="1"/>
        <v>3</v>
      </c>
      <c r="B9" s="25" t="s">
        <v>164</v>
      </c>
      <c r="C9" s="25" t="s">
        <v>161</v>
      </c>
      <c r="D9" s="26">
        <v>80</v>
      </c>
      <c r="E9" s="26">
        <v>1606.8</v>
      </c>
      <c r="F9" s="26">
        <f t="shared" si="0"/>
        <v>128544</v>
      </c>
      <c r="G9" s="27"/>
      <c r="N9">
        <v>150</v>
      </c>
      <c r="O9">
        <v>200</v>
      </c>
      <c r="P9">
        <f t="shared" si="2"/>
        <v>1600</v>
      </c>
    </row>
    <row r="10" ht="36" customHeight="1" spans="1:16">
      <c r="A10" s="12">
        <f t="shared" si="1"/>
        <v>4</v>
      </c>
      <c r="B10" s="25" t="s">
        <v>165</v>
      </c>
      <c r="C10" s="25" t="s">
        <v>161</v>
      </c>
      <c r="D10" s="26">
        <v>244</v>
      </c>
      <c r="E10" s="26">
        <v>1236</v>
      </c>
      <c r="F10" s="26">
        <f t="shared" si="0"/>
        <v>301584</v>
      </c>
      <c r="G10" s="27"/>
      <c r="N10">
        <v>200</v>
      </c>
      <c r="O10">
        <v>290</v>
      </c>
      <c r="P10">
        <f t="shared" si="2"/>
        <v>2320</v>
      </c>
    </row>
    <row r="11" ht="36" customHeight="1" spans="1:7">
      <c r="A11" s="12">
        <f t="shared" si="1"/>
        <v>5</v>
      </c>
      <c r="B11" s="25" t="s">
        <v>166</v>
      </c>
      <c r="C11" s="25" t="s">
        <v>161</v>
      </c>
      <c r="D11" s="26">
        <v>60</v>
      </c>
      <c r="E11" s="26">
        <v>1854</v>
      </c>
      <c r="F11" s="26">
        <f t="shared" si="0"/>
        <v>111240</v>
      </c>
      <c r="G11" s="27"/>
    </row>
    <row r="12" ht="36" customHeight="1" spans="1:7">
      <c r="A12" s="12">
        <f t="shared" si="1"/>
        <v>6</v>
      </c>
      <c r="B12" s="25" t="s">
        <v>167</v>
      </c>
      <c r="C12" s="25" t="s">
        <v>161</v>
      </c>
      <c r="D12" s="26">
        <v>848</v>
      </c>
      <c r="E12" s="26">
        <v>1236</v>
      </c>
      <c r="F12" s="26">
        <f t="shared" si="0"/>
        <v>1048128</v>
      </c>
      <c r="G12" s="27"/>
    </row>
    <row r="13" ht="36" customHeight="1" spans="1:7">
      <c r="A13" s="12">
        <f t="shared" si="1"/>
        <v>7</v>
      </c>
      <c r="B13" s="25" t="s">
        <v>168</v>
      </c>
      <c r="C13" s="25" t="s">
        <v>161</v>
      </c>
      <c r="D13" s="26">
        <v>825</v>
      </c>
      <c r="E13" s="26">
        <v>1648</v>
      </c>
      <c r="F13" s="26">
        <f t="shared" si="0"/>
        <v>1359600</v>
      </c>
      <c r="G13" s="27"/>
    </row>
    <row r="14" ht="36" customHeight="1" spans="1:7">
      <c r="A14" s="12">
        <f t="shared" si="1"/>
        <v>8</v>
      </c>
      <c r="B14" s="25" t="s">
        <v>169</v>
      </c>
      <c r="C14" s="25" t="s">
        <v>161</v>
      </c>
      <c r="D14" s="26">
        <v>561</v>
      </c>
      <c r="E14" s="26">
        <v>2389.6</v>
      </c>
      <c r="F14" s="26">
        <f t="shared" si="0"/>
        <v>1340565.6</v>
      </c>
      <c r="G14" s="27"/>
    </row>
    <row r="15" ht="36" customHeight="1" spans="1:12">
      <c r="A15" s="12">
        <f t="shared" si="1"/>
        <v>9</v>
      </c>
      <c r="B15" s="25" t="s">
        <v>170</v>
      </c>
      <c r="C15" s="25" t="s">
        <v>171</v>
      </c>
      <c r="D15" s="26">
        <v>1</v>
      </c>
      <c r="E15" s="26">
        <v>46143.26</v>
      </c>
      <c r="F15" s="26">
        <f t="shared" si="0"/>
        <v>46143.26</v>
      </c>
      <c r="G15" s="27"/>
      <c r="H15" s="28"/>
      <c r="I15" s="28"/>
      <c r="J15" s="28"/>
      <c r="K15" s="28"/>
      <c r="L15" s="28"/>
    </row>
    <row r="16" ht="36" customHeight="1" spans="1:7">
      <c r="A16" s="29"/>
      <c r="B16" s="30" t="s">
        <v>35</v>
      </c>
      <c r="C16" s="31"/>
      <c r="D16" s="30"/>
      <c r="E16" s="30"/>
      <c r="F16" s="32">
        <f>SUM(F7:F15)</f>
        <v>5468258.96</v>
      </c>
      <c r="G16" s="33"/>
    </row>
    <row r="17" s="21" customFormat="1" customHeight="1" spans="6:6">
      <c r="F17" s="21" t="e">
        <f>#REF!</f>
        <v>#REF!</v>
      </c>
    </row>
    <row r="18" s="21" customFormat="1" customHeight="1" spans="6:6">
      <c r="F18" s="21" t="e">
        <f>F17-F16</f>
        <v>#REF!</v>
      </c>
    </row>
    <row r="19" s="21" customFormat="1" customHeight="1"/>
    <row r="20" s="21" customFormat="1" customHeight="1"/>
    <row r="21" s="21" customFormat="1" customHeight="1"/>
    <row r="22" s="21" customFormat="1" customHeight="1"/>
  </sheetData>
  <mergeCells count="3">
    <mergeCell ref="A3:G3"/>
    <mergeCell ref="A4:G4"/>
    <mergeCell ref="A5:G5"/>
  </mergeCells>
  <pageMargins left="0.747916666666667" right="0.747916666666667" top="1" bottom="1" header="0.5" footer="0.5"/>
  <pageSetup paperSize="9" scale="8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4"/>
  <sheetViews>
    <sheetView topLeftCell="A12" workbookViewId="0">
      <selection activeCell="A5" sqref="A5:J5"/>
    </sheetView>
  </sheetViews>
  <sheetFormatPr defaultColWidth="10.125" defaultRowHeight="27" customHeight="1" outlineLevelCol="7"/>
  <cols>
    <col min="1" max="1" width="6.25" customWidth="1"/>
    <col min="2" max="2" width="25.125" style="2" customWidth="1"/>
    <col min="3" max="3" width="10.125" style="3" customWidth="1"/>
    <col min="4" max="4" width="12.625" style="3" customWidth="1"/>
    <col min="5" max="5" width="11.5" style="3" customWidth="1"/>
    <col min="6" max="6" width="14.5" style="3" customWidth="1"/>
    <col min="7" max="7" width="11.5" style="3" customWidth="1"/>
    <col min="8" max="8" width="13.75" customWidth="1"/>
    <col min="9" max="27" width="10.125" customWidth="1"/>
    <col min="28" max="16347" width="38.625" customWidth="1"/>
    <col min="16348" max="16361" width="10.125" customWidth="1"/>
  </cols>
  <sheetData>
    <row r="1" ht="60.75" customHeight="1" spans="1:7">
      <c r="A1" s="4"/>
      <c r="B1" s="5"/>
      <c r="C1" s="4"/>
      <c r="D1" s="6"/>
      <c r="E1" s="6"/>
      <c r="F1" s="6"/>
      <c r="G1" s="6"/>
    </row>
    <row r="2" ht="51" customHeight="1" spans="1:7">
      <c r="A2" s="7" t="s">
        <v>152</v>
      </c>
      <c r="B2" s="7"/>
      <c r="C2" s="7"/>
      <c r="D2" s="7"/>
      <c r="E2" s="7"/>
      <c r="F2" s="7"/>
      <c r="G2" s="7"/>
    </row>
    <row r="3" ht="30" customHeight="1" spans="1:7">
      <c r="A3" s="8" t="s">
        <v>172</v>
      </c>
      <c r="B3" s="8"/>
      <c r="C3" s="8"/>
      <c r="D3" s="8"/>
      <c r="E3" s="8"/>
      <c r="F3" s="8"/>
      <c r="G3" s="8"/>
    </row>
    <row r="4" s="1" customFormat="1" ht="30" customHeight="1" spans="1:7">
      <c r="A4" s="9" t="s">
        <v>154</v>
      </c>
      <c r="B4" s="5"/>
      <c r="C4" s="5"/>
      <c r="D4" s="5"/>
      <c r="E4" s="5"/>
      <c r="F4" s="5"/>
      <c r="G4" s="5"/>
    </row>
    <row r="5" customHeight="1" spans="1:7">
      <c r="A5" s="10" t="s">
        <v>2</v>
      </c>
      <c r="B5" s="11" t="s">
        <v>155</v>
      </c>
      <c r="C5" s="10" t="s">
        <v>156</v>
      </c>
      <c r="D5" s="11" t="s">
        <v>173</v>
      </c>
      <c r="E5" s="11" t="s">
        <v>174</v>
      </c>
      <c r="F5" s="10" t="s">
        <v>159</v>
      </c>
      <c r="G5" s="10" t="s">
        <v>42</v>
      </c>
    </row>
    <row r="6" customHeight="1" spans="1:7">
      <c r="A6" s="12">
        <v>1</v>
      </c>
      <c r="B6" s="13" t="s">
        <v>175</v>
      </c>
      <c r="C6" s="12" t="s">
        <v>21</v>
      </c>
      <c r="D6" s="14">
        <v>5295</v>
      </c>
      <c r="E6" s="14">
        <v>90.4</v>
      </c>
      <c r="F6" s="14">
        <f t="shared" ref="F6:F20" si="0">ROUND(D6*E6,2)</f>
        <v>478668</v>
      </c>
      <c r="G6" s="15"/>
    </row>
    <row r="7" customFormat="1" customHeight="1" spans="1:7">
      <c r="A7" s="12">
        <v>2</v>
      </c>
      <c r="B7" s="13" t="s">
        <v>176</v>
      </c>
      <c r="C7" s="12" t="s">
        <v>21</v>
      </c>
      <c r="D7" s="14">
        <v>5001</v>
      </c>
      <c r="E7" s="14">
        <v>99.44</v>
      </c>
      <c r="F7" s="14">
        <f t="shared" si="0"/>
        <v>497299.44</v>
      </c>
      <c r="G7" s="15"/>
    </row>
    <row r="8" customHeight="1" spans="1:7">
      <c r="A8" s="12">
        <v>3</v>
      </c>
      <c r="B8" s="13" t="s">
        <v>177</v>
      </c>
      <c r="C8" s="12" t="s">
        <v>21</v>
      </c>
      <c r="D8" s="14">
        <v>4548</v>
      </c>
      <c r="E8" s="14">
        <v>129.95</v>
      </c>
      <c r="F8" s="14">
        <f t="shared" si="0"/>
        <v>591012.6</v>
      </c>
      <c r="G8" s="15"/>
    </row>
    <row r="9" customHeight="1" spans="1:7">
      <c r="A9" s="12">
        <v>4</v>
      </c>
      <c r="B9" s="13" t="s">
        <v>178</v>
      </c>
      <c r="C9" s="12" t="s">
        <v>11</v>
      </c>
      <c r="D9" s="14">
        <v>135</v>
      </c>
      <c r="E9" s="14">
        <v>435.05</v>
      </c>
      <c r="F9" s="14">
        <f t="shared" si="0"/>
        <v>58731.75</v>
      </c>
      <c r="G9" s="15"/>
    </row>
    <row r="10" customHeight="1" spans="1:7">
      <c r="A10" s="12">
        <v>5</v>
      </c>
      <c r="B10" s="13" t="s">
        <v>179</v>
      </c>
      <c r="C10" s="12" t="s">
        <v>11</v>
      </c>
      <c r="D10" s="14">
        <v>1748</v>
      </c>
      <c r="E10" s="14">
        <v>449.81</v>
      </c>
      <c r="F10" s="14">
        <f t="shared" si="0"/>
        <v>786267.88</v>
      </c>
      <c r="G10" s="15"/>
    </row>
    <row r="11" customHeight="1" spans="1:7">
      <c r="A11" s="12">
        <v>6</v>
      </c>
      <c r="B11" s="13" t="s">
        <v>180</v>
      </c>
      <c r="C11" s="12" t="s">
        <v>11</v>
      </c>
      <c r="D11" s="14">
        <v>240</v>
      </c>
      <c r="E11" s="14">
        <v>461.04</v>
      </c>
      <c r="F11" s="14">
        <f t="shared" si="0"/>
        <v>110649.6</v>
      </c>
      <c r="G11" s="15"/>
    </row>
    <row r="12" customHeight="1" spans="1:7">
      <c r="A12" s="12">
        <v>7</v>
      </c>
      <c r="B12" s="13" t="s">
        <v>181</v>
      </c>
      <c r="C12" s="12" t="s">
        <v>11</v>
      </c>
      <c r="D12" s="14">
        <v>311</v>
      </c>
      <c r="E12" s="14">
        <v>472.34</v>
      </c>
      <c r="F12" s="14">
        <f t="shared" si="0"/>
        <v>146897.74</v>
      </c>
      <c r="G12" s="15"/>
    </row>
    <row r="13" customHeight="1" spans="1:7">
      <c r="A13" s="12">
        <v>8</v>
      </c>
      <c r="B13" s="16" t="s">
        <v>182</v>
      </c>
      <c r="C13" s="12" t="s">
        <v>183</v>
      </c>
      <c r="D13" s="14">
        <v>1</v>
      </c>
      <c r="E13" s="17">
        <v>24860</v>
      </c>
      <c r="F13" s="14">
        <f t="shared" si="0"/>
        <v>24860</v>
      </c>
      <c r="G13" s="15"/>
    </row>
    <row r="14" customHeight="1" spans="1:7">
      <c r="A14" s="12">
        <v>9</v>
      </c>
      <c r="B14" s="16" t="s">
        <v>184</v>
      </c>
      <c r="C14" s="12" t="s">
        <v>183</v>
      </c>
      <c r="D14" s="14">
        <v>1</v>
      </c>
      <c r="E14" s="17">
        <v>15594</v>
      </c>
      <c r="F14" s="14">
        <f t="shared" si="0"/>
        <v>15594</v>
      </c>
      <c r="G14" s="15"/>
    </row>
    <row r="15" customHeight="1" spans="1:7">
      <c r="A15" s="12">
        <v>10</v>
      </c>
      <c r="B15" s="16" t="s">
        <v>185</v>
      </c>
      <c r="C15" s="12" t="s">
        <v>186</v>
      </c>
      <c r="D15" s="14">
        <v>556</v>
      </c>
      <c r="E15" s="17">
        <v>169.5</v>
      </c>
      <c r="F15" s="14">
        <f t="shared" si="0"/>
        <v>94242</v>
      </c>
      <c r="G15" s="15"/>
    </row>
    <row r="16" customHeight="1" spans="1:7">
      <c r="A16" s="12">
        <v>11</v>
      </c>
      <c r="B16" s="16" t="s">
        <v>187</v>
      </c>
      <c r="C16" s="12" t="s">
        <v>188</v>
      </c>
      <c r="D16" s="14">
        <v>1</v>
      </c>
      <c r="E16" s="14">
        <v>2938</v>
      </c>
      <c r="F16" s="14">
        <f t="shared" si="0"/>
        <v>2938</v>
      </c>
      <c r="G16" s="15"/>
    </row>
    <row r="17" customFormat="1" customHeight="1" spans="1:7">
      <c r="A17" s="12">
        <v>12</v>
      </c>
      <c r="B17" s="16" t="s">
        <v>189</v>
      </c>
      <c r="C17" s="12" t="s">
        <v>188</v>
      </c>
      <c r="D17" s="14">
        <v>1</v>
      </c>
      <c r="E17" s="14">
        <v>3250</v>
      </c>
      <c r="F17" s="14">
        <f t="shared" si="0"/>
        <v>3250</v>
      </c>
      <c r="G17" s="15"/>
    </row>
    <row r="18" customHeight="1" spans="1:7">
      <c r="A18" s="12">
        <v>13</v>
      </c>
      <c r="B18" s="13" t="s">
        <v>190</v>
      </c>
      <c r="C18" s="12" t="s">
        <v>188</v>
      </c>
      <c r="D18" s="14">
        <v>2</v>
      </c>
      <c r="E18" s="14">
        <v>1921</v>
      </c>
      <c r="F18" s="14">
        <f t="shared" si="0"/>
        <v>3842</v>
      </c>
      <c r="G18" s="15"/>
    </row>
    <row r="19" customHeight="1" spans="1:7">
      <c r="A19" s="12">
        <v>14</v>
      </c>
      <c r="B19" s="13" t="s">
        <v>191</v>
      </c>
      <c r="C19" s="12" t="s">
        <v>11</v>
      </c>
      <c r="D19" s="14">
        <v>1458</v>
      </c>
      <c r="E19" s="14">
        <v>135.6</v>
      </c>
      <c r="F19" s="14">
        <f t="shared" si="0"/>
        <v>197704.8</v>
      </c>
      <c r="G19" s="15"/>
    </row>
    <row r="20" customHeight="1" spans="1:7">
      <c r="A20" s="12">
        <v>15</v>
      </c>
      <c r="B20" s="13" t="s">
        <v>192</v>
      </c>
      <c r="C20" s="12" t="s">
        <v>11</v>
      </c>
      <c r="D20" s="14">
        <v>1440</v>
      </c>
      <c r="E20" s="14">
        <v>226</v>
      </c>
      <c r="F20" s="14">
        <f t="shared" si="0"/>
        <v>325440</v>
      </c>
      <c r="G20" s="15"/>
    </row>
    <row r="21" customHeight="1" spans="1:7">
      <c r="A21" s="12">
        <v>16</v>
      </c>
      <c r="B21" s="13" t="s">
        <v>193</v>
      </c>
      <c r="C21" s="12" t="s">
        <v>194</v>
      </c>
      <c r="D21" s="14">
        <v>2958</v>
      </c>
      <c r="E21" s="14">
        <v>418.1</v>
      </c>
      <c r="F21" s="14">
        <f t="shared" ref="F21:F26" si="1">ROUND(D21*E21,2)</f>
        <v>1236739.8</v>
      </c>
      <c r="G21" s="15"/>
    </row>
    <row r="22" customHeight="1" spans="1:7">
      <c r="A22" s="12">
        <v>17</v>
      </c>
      <c r="B22" s="13" t="s">
        <v>195</v>
      </c>
      <c r="C22" s="12" t="s">
        <v>196</v>
      </c>
      <c r="D22" s="14">
        <v>45</v>
      </c>
      <c r="E22" s="14">
        <v>4028.45</v>
      </c>
      <c r="F22" s="14">
        <f t="shared" si="1"/>
        <v>181280.25</v>
      </c>
      <c r="G22" s="15"/>
    </row>
    <row r="23" customHeight="1" spans="1:7">
      <c r="A23" s="12">
        <v>18</v>
      </c>
      <c r="B23" s="13" t="s">
        <v>197</v>
      </c>
      <c r="C23" s="12" t="s">
        <v>151</v>
      </c>
      <c r="D23" s="14">
        <v>1</v>
      </c>
      <c r="E23" s="14">
        <v>94150</v>
      </c>
      <c r="F23" s="14">
        <f t="shared" si="1"/>
        <v>94150</v>
      </c>
      <c r="G23" s="15"/>
    </row>
    <row r="24" customHeight="1" spans="1:7">
      <c r="A24" s="12">
        <v>19</v>
      </c>
      <c r="B24" s="13" t="s">
        <v>198</v>
      </c>
      <c r="C24" s="12" t="s">
        <v>11</v>
      </c>
      <c r="D24" s="14">
        <v>2884</v>
      </c>
      <c r="E24" s="14">
        <v>101.7</v>
      </c>
      <c r="F24" s="14">
        <f t="shared" si="1"/>
        <v>293302.8</v>
      </c>
      <c r="G24" s="15"/>
    </row>
    <row r="25" customHeight="1" spans="1:7">
      <c r="A25" s="12">
        <v>20</v>
      </c>
      <c r="B25" s="13" t="s">
        <v>199</v>
      </c>
      <c r="C25" s="12" t="s">
        <v>196</v>
      </c>
      <c r="D25" s="14">
        <v>1748</v>
      </c>
      <c r="E25" s="14">
        <v>384.2</v>
      </c>
      <c r="F25" s="14">
        <f t="shared" si="1"/>
        <v>671581.6</v>
      </c>
      <c r="G25" s="15"/>
    </row>
    <row r="26" customHeight="1" spans="1:7">
      <c r="A26" s="12">
        <v>21</v>
      </c>
      <c r="B26" s="13" t="s">
        <v>200</v>
      </c>
      <c r="C26" s="12" t="s">
        <v>151</v>
      </c>
      <c r="D26" s="14">
        <v>1</v>
      </c>
      <c r="E26" s="14">
        <v>192185.21</v>
      </c>
      <c r="F26" s="14">
        <f t="shared" si="1"/>
        <v>192185.21</v>
      </c>
      <c r="G26" s="15"/>
    </row>
    <row r="27" customHeight="1" spans="1:8">
      <c r="A27" s="18" t="s">
        <v>35</v>
      </c>
      <c r="B27" s="19"/>
      <c r="C27" s="19"/>
      <c r="D27" s="19"/>
      <c r="E27" s="20"/>
      <c r="F27" s="10">
        <f>SUM(F6:F26)</f>
        <v>6006637.47</v>
      </c>
      <c r="G27" s="10"/>
      <c r="H27" s="21"/>
    </row>
    <row r="28" customHeight="1" spans="2:8">
      <c r="B28" s="22"/>
      <c r="C28" s="21"/>
      <c r="D28" s="21"/>
      <c r="E28" s="21"/>
      <c r="F28" s="21" t="e">
        <f>#REF!</f>
        <v>#REF!</v>
      </c>
      <c r="G28" s="21"/>
      <c r="H28" s="21"/>
    </row>
    <row r="29" customHeight="1" spans="2:8">
      <c r="B29" s="22"/>
      <c r="C29" s="21"/>
      <c r="D29" s="21"/>
      <c r="E29" s="21"/>
      <c r="F29" s="21" t="e">
        <f>F28-F27</f>
        <v>#REF!</v>
      </c>
      <c r="G29" s="21"/>
      <c r="H29" s="21"/>
    </row>
    <row r="30" customHeight="1" spans="2:8">
      <c r="B30" s="22"/>
      <c r="C30" s="21"/>
      <c r="D30" s="21"/>
      <c r="E30" s="21"/>
      <c r="F30" s="21"/>
      <c r="G30" s="21"/>
      <c r="H30" s="21"/>
    </row>
    <row r="31" customHeight="1" spans="2:8">
      <c r="B31" s="22"/>
      <c r="C31" s="21"/>
      <c r="D31" s="21"/>
      <c r="E31" s="21"/>
      <c r="F31" s="21"/>
      <c r="G31" s="21"/>
      <c r="H31" s="21"/>
    </row>
    <row r="32" customHeight="1" spans="2:8">
      <c r="B32" s="22"/>
      <c r="C32" s="21"/>
      <c r="D32" s="21"/>
      <c r="E32" s="21"/>
      <c r="F32" s="21"/>
      <c r="G32" s="21"/>
      <c r="H32" s="21"/>
    </row>
    <row r="33" customHeight="1" spans="2:8">
      <c r="B33" s="22"/>
      <c r="C33" s="21"/>
      <c r="D33" s="21"/>
      <c r="E33" s="21"/>
      <c r="F33" s="21"/>
      <c r="G33" s="21"/>
      <c r="H33" s="21"/>
    </row>
    <row r="34" customHeight="1" spans="2:8">
      <c r="B34" s="22"/>
      <c r="C34" s="21"/>
      <c r="D34" s="21"/>
      <c r="E34" s="21"/>
      <c r="F34" s="21"/>
      <c r="G34" s="21"/>
      <c r="H34" s="21"/>
    </row>
    <row r="35" customHeight="1" spans="2:8">
      <c r="B35" s="22"/>
      <c r="C35" s="21"/>
      <c r="D35" s="21"/>
      <c r="E35" s="21"/>
      <c r="F35" s="21"/>
      <c r="G35" s="21"/>
      <c r="H35" s="21"/>
    </row>
    <row r="36" customHeight="1" spans="2:8">
      <c r="B36" s="22"/>
      <c r="C36" s="21"/>
      <c r="D36" s="21"/>
      <c r="E36" s="21"/>
      <c r="F36" s="21"/>
      <c r="G36" s="21"/>
      <c r="H36" s="21"/>
    </row>
    <row r="37" customHeight="1" spans="2:8">
      <c r="B37" s="22"/>
      <c r="C37" s="21"/>
      <c r="D37" s="21"/>
      <c r="E37" s="21"/>
      <c r="F37" s="21"/>
      <c r="G37" s="21"/>
      <c r="H37" s="21"/>
    </row>
    <row r="38" customHeight="1" spans="2:8">
      <c r="B38" s="22"/>
      <c r="C38" s="21"/>
      <c r="D38" s="21"/>
      <c r="E38" s="21"/>
      <c r="F38" s="21"/>
      <c r="G38" s="21"/>
      <c r="H38" s="21"/>
    </row>
    <row r="39" customHeight="1" spans="2:8">
      <c r="B39" s="22"/>
      <c r="C39" s="21"/>
      <c r="D39" s="21"/>
      <c r="E39" s="21"/>
      <c r="F39" s="21"/>
      <c r="G39" s="21"/>
      <c r="H39" s="21"/>
    </row>
    <row r="40" customHeight="1" spans="2:8">
      <c r="B40" s="22"/>
      <c r="C40" s="21"/>
      <c r="D40" s="21"/>
      <c r="E40" s="21"/>
      <c r="F40" s="21"/>
      <c r="G40" s="21"/>
      <c r="H40" s="21"/>
    </row>
    <row r="41" customHeight="1" spans="2:8">
      <c r="B41" s="22"/>
      <c r="C41" s="21"/>
      <c r="D41" s="21"/>
      <c r="E41" s="21"/>
      <c r="F41" s="21"/>
      <c r="G41" s="21"/>
      <c r="H41" s="21"/>
    </row>
    <row r="42" customHeight="1" spans="2:8">
      <c r="B42" s="22"/>
      <c r="C42" s="21"/>
      <c r="D42" s="21"/>
      <c r="E42" s="21"/>
      <c r="F42" s="21"/>
      <c r="G42" s="21"/>
      <c r="H42" s="21"/>
    </row>
    <row r="43" customHeight="1" spans="2:8">
      <c r="B43" s="22"/>
      <c r="C43" s="21"/>
      <c r="D43" s="21"/>
      <c r="E43" s="21"/>
      <c r="F43" s="21"/>
      <c r="G43" s="21"/>
      <c r="H43" s="21"/>
    </row>
    <row r="44" customHeight="1" spans="2:8">
      <c r="B44" s="22"/>
      <c r="C44" s="21"/>
      <c r="D44" s="21"/>
      <c r="E44" s="21"/>
      <c r="F44" s="21"/>
      <c r="G44" s="21"/>
      <c r="H44" s="21"/>
    </row>
    <row r="45" customHeight="1" spans="2:8">
      <c r="B45" s="22"/>
      <c r="C45" s="21"/>
      <c r="D45" s="21"/>
      <c r="E45" s="21"/>
      <c r="F45" s="21"/>
      <c r="G45" s="21"/>
      <c r="H45" s="21"/>
    </row>
    <row r="46" customHeight="1" spans="2:8">
      <c r="B46" s="22"/>
      <c r="C46" s="21"/>
      <c r="D46" s="21"/>
      <c r="E46" s="21"/>
      <c r="F46" s="21"/>
      <c r="G46" s="21"/>
      <c r="H46" s="21"/>
    </row>
    <row r="47" customHeight="1" spans="2:8">
      <c r="B47" s="22"/>
      <c r="C47" s="21"/>
      <c r="D47" s="21"/>
      <c r="E47" s="21"/>
      <c r="F47" s="21"/>
      <c r="G47" s="21"/>
      <c r="H47" s="21"/>
    </row>
    <row r="48" customHeight="1" spans="2:8">
      <c r="B48" s="22"/>
      <c r="C48" s="21"/>
      <c r="D48" s="21"/>
      <c r="E48" s="21"/>
      <c r="F48" s="21"/>
      <c r="G48" s="21"/>
      <c r="H48" s="21"/>
    </row>
    <row r="49" customHeight="1" spans="2:8">
      <c r="B49" s="22"/>
      <c r="C49" s="21"/>
      <c r="D49" s="21"/>
      <c r="E49" s="21"/>
      <c r="F49" s="21"/>
      <c r="G49" s="21"/>
      <c r="H49" s="21"/>
    </row>
    <row r="50" customHeight="1" spans="2:8">
      <c r="B50" s="22"/>
      <c r="C50" s="21"/>
      <c r="D50" s="21"/>
      <c r="E50" s="21"/>
      <c r="F50" s="21"/>
      <c r="G50" s="21"/>
      <c r="H50" s="21"/>
    </row>
    <row r="51" customHeight="1" spans="2:8">
      <c r="B51" s="22"/>
      <c r="C51" s="21"/>
      <c r="D51" s="21"/>
      <c r="E51" s="21"/>
      <c r="F51" s="21"/>
      <c r="G51" s="21"/>
      <c r="H51" s="21"/>
    </row>
    <row r="52" customHeight="1" spans="2:8">
      <c r="B52" s="22"/>
      <c r="C52" s="21"/>
      <c r="D52" s="21"/>
      <c r="E52" s="21"/>
      <c r="F52" s="21"/>
      <c r="G52" s="21"/>
      <c r="H52" s="21"/>
    </row>
    <row r="53" customHeight="1" spans="2:8">
      <c r="B53" s="22"/>
      <c r="C53" s="21"/>
      <c r="D53" s="21"/>
      <c r="E53" s="21"/>
      <c r="F53" s="21"/>
      <c r="G53" s="21"/>
      <c r="H53" s="21"/>
    </row>
    <row r="54" customHeight="1" spans="2:8">
      <c r="B54" s="22"/>
      <c r="C54" s="21"/>
      <c r="D54" s="21"/>
      <c r="E54" s="21"/>
      <c r="F54" s="21"/>
      <c r="G54" s="21"/>
      <c r="H54" s="21"/>
    </row>
    <row r="55" customHeight="1" spans="2:8">
      <c r="B55" s="22"/>
      <c r="C55" s="21"/>
      <c r="D55" s="21"/>
      <c r="E55" s="21"/>
      <c r="F55" s="21"/>
      <c r="G55" s="21"/>
      <c r="H55" s="21"/>
    </row>
    <row r="56" customHeight="1" spans="2:8">
      <c r="B56" s="22"/>
      <c r="C56" s="21"/>
      <c r="D56" s="21"/>
      <c r="E56" s="21"/>
      <c r="F56" s="21"/>
      <c r="G56" s="21"/>
      <c r="H56" s="21"/>
    </row>
    <row r="57" customHeight="1" spans="2:8">
      <c r="B57" s="22"/>
      <c r="C57" s="21"/>
      <c r="D57" s="21"/>
      <c r="E57" s="21"/>
      <c r="F57" s="21"/>
      <c r="G57" s="21"/>
      <c r="H57" s="21"/>
    </row>
    <row r="58" customHeight="1" spans="2:8">
      <c r="B58" s="22"/>
      <c r="C58" s="21"/>
      <c r="D58" s="21"/>
      <c r="E58" s="21"/>
      <c r="F58" s="21"/>
      <c r="G58" s="21"/>
      <c r="H58" s="21"/>
    </row>
    <row r="59" customHeight="1" spans="2:8">
      <c r="B59" s="22"/>
      <c r="C59" s="21"/>
      <c r="D59" s="21"/>
      <c r="E59" s="21"/>
      <c r="F59" s="21"/>
      <c r="G59" s="21"/>
      <c r="H59" s="21"/>
    </row>
    <row r="60" customHeight="1" spans="2:8">
      <c r="B60" s="22"/>
      <c r="C60" s="21"/>
      <c r="D60" s="21"/>
      <c r="E60" s="21"/>
      <c r="F60" s="21"/>
      <c r="G60" s="21"/>
      <c r="H60" s="21"/>
    </row>
    <row r="61" customHeight="1" spans="2:8">
      <c r="B61" s="22"/>
      <c r="C61" s="21"/>
      <c r="D61" s="21"/>
      <c r="E61" s="21"/>
      <c r="F61" s="21"/>
      <c r="G61" s="21"/>
      <c r="H61" s="21"/>
    </row>
    <row r="62" customHeight="1" spans="2:8">
      <c r="B62" s="22"/>
      <c r="C62" s="21"/>
      <c r="D62" s="21"/>
      <c r="E62" s="21"/>
      <c r="F62" s="21"/>
      <c r="G62" s="21"/>
      <c r="H62" s="21"/>
    </row>
    <row r="63" customHeight="1" spans="2:8">
      <c r="B63" s="22"/>
      <c r="C63" s="21"/>
      <c r="D63" s="21"/>
      <c r="E63" s="21"/>
      <c r="F63" s="21"/>
      <c r="G63" s="21"/>
      <c r="H63" s="21"/>
    </row>
    <row r="64" customHeight="1" spans="2:8">
      <c r="B64" s="22"/>
      <c r="C64" s="21"/>
      <c r="D64" s="21"/>
      <c r="E64" s="21"/>
      <c r="F64" s="21"/>
      <c r="G64" s="21"/>
      <c r="H64" s="21"/>
    </row>
  </sheetData>
  <mergeCells count="4">
    <mergeCell ref="A2:G2"/>
    <mergeCell ref="A3:G3"/>
    <mergeCell ref="A4:G4"/>
    <mergeCell ref="A27:E27"/>
  </mergeCells>
  <pageMargins left="0.747916666666667" right="0.747916666666667" top="1" bottom="1" header="0.5" footer="0.5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劳务</vt:lpstr>
      <vt:lpstr>劳务清单表、分析表</vt:lpstr>
      <vt:lpstr>机械清单表</vt:lpstr>
      <vt:lpstr>材料清单表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土豆</cp:lastModifiedBy>
  <cp:revision>0</cp:revision>
  <dcterms:created xsi:type="dcterms:W3CDTF">2006-09-16T00:00:00Z</dcterms:created>
  <cp:lastPrinted>2023-12-14T10:22:00Z</cp:lastPrinted>
  <dcterms:modified xsi:type="dcterms:W3CDTF">2025-01-03T03:12:55Z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F1B54C2BF7944DA895574F832D8263D2_13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