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731" firstSheet="1"/>
  </bookViews>
  <sheets>
    <sheet name="（高层、合院、商业及服务用房）防水材料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<sst xmlns="http://schemas.openxmlformats.org/spreadsheetml/2006/main" count="26" uniqueCount="23">
  <si>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四、控制价清单表</t>
  </si>
  <si>
    <t>隆润朗景台项目-（高层、合院、商业及服务用房）防水材料采购</t>
  </si>
  <si>
    <t>序号</t>
  </si>
  <si>
    <t>工程或费用名称</t>
  </si>
  <si>
    <t>规格型号</t>
  </si>
  <si>
    <t>单位</t>
  </si>
  <si>
    <t>工程量
（暂估）</t>
  </si>
  <si>
    <t>含税控制单价（13%）</t>
  </si>
  <si>
    <t>含税控制合价（13%）</t>
  </si>
  <si>
    <t>备注</t>
  </si>
  <si>
    <t>JS聚合物防水涂料Ⅰ型</t>
  </si>
  <si>
    <t>Ⅰ型</t>
  </si>
  <si>
    <t>kg</t>
  </si>
  <si>
    <t>丙纶（400g/㎡）</t>
  </si>
  <si>
    <t>400g/㎡</t>
  </si>
  <si>
    <t>m2</t>
  </si>
  <si>
    <t>JS聚合物防水涂料Ⅱ型</t>
  </si>
  <si>
    <t>Ⅱ型</t>
  </si>
  <si>
    <t>非固化橡胶沥青防水涂料</t>
  </si>
  <si>
    <t>非固化</t>
  </si>
  <si>
    <t>E1.5mm湿铺防水卷材</t>
  </si>
  <si>
    <t>E 1.5mm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</si>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</sst>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name val="宋体"/>
      <charset val="134"/>
    </font>
    <font>
      <sz val="11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9"/>
  <sheetViews>
    <sheetView tabSelected="1" workbookViewId="0">
      <selection activeCell="J11" sqref="J11"/>
    </sheetView>
  </sheetViews>
  <sheetFormatPr defaultColWidth="9" defaultRowHeight="21.95" customHeight="1"/>
  <cols>
    <col min="1" max="1" width="9" style="1"/>
    <col min="2" max="2" width="24.25" style="2" customWidth="1"/>
    <col min="3" max="3" width="28.875" style="1" customWidth="1"/>
    <col min="4" max="4" width="10.75" style="1" customWidth="1"/>
    <col min="5" max="5" width="11.625" style="1"/>
    <col min="6" max="6" width="15" style="1" customWidth="1"/>
    <col min="7" max="7" width="20.625" style="3" customWidth="1"/>
    <col min="8" max="8" width="17.625" style="1" customWidth="1"/>
    <col min="9" max="9" width="14.875" style="1" customWidth="1"/>
    <col min="10" max="10" width="9" style="1"/>
    <col min="11" max="12" width="13.75" style="1"/>
    <col min="13" max="14" width="12.625" style="1"/>
    <col min="15" max="16384" width="9" style="1"/>
  </cols>
  <sheetData>
    <row r="1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33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33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8"/>
    </row>
    <row r="4" ht="29" customHeight="1" outlineLevel="1" spans="1:10">
      <c r="A4" s="8">
        <v>1</v>
      </c>
      <c r="B4" s="9" t="s">
        <v>10</v>
      </c>
      <c r="C4" s="9" t="s">
        <v>11</v>
      </c>
      <c r="D4" s="10" t="s">
        <v>12</v>
      </c>
      <c r="E4" s="11">
        <f>ROUND((806+192+5486.88+6067.2+3167+1399)*2*2.74,2)</f>
        <v>93807.08</v>
      </c>
      <c r="F4" s="11">
        <f>ROUND(18.18*1.13*0.98,2)</f>
        <v>20.13</v>
      </c>
      <c r="G4" s="12">
        <f t="shared" ref="G4:G8" si="0">ROUND(E4*F4,2)</f>
        <v>1888336.52</v>
      </c>
      <c r="H4" s="13"/>
      <c r="I4" s="8"/>
      <c r="J4" s="19"/>
    </row>
    <row r="5" ht="29" customHeight="1" outlineLevel="1" spans="1:9">
      <c r="A5" s="8">
        <v>2</v>
      </c>
      <c r="B5" s="9" t="s">
        <v>13</v>
      </c>
      <c r="C5" s="9" t="s">
        <v>14</v>
      </c>
      <c r="D5" s="10" t="s">
        <v>15</v>
      </c>
      <c r="E5" s="11">
        <f>ROUND((806+192+5486.88+6067.2+3167+1399),2)</f>
        <v>17118.08</v>
      </c>
      <c r="F5" s="11">
        <f>ROUND(10.3*1.13*0.98,2)</f>
        <v>11.41</v>
      </c>
      <c r="G5" s="12">
        <f t="shared" si="0"/>
        <v>195317.29</v>
      </c>
      <c r="H5" s="13"/>
      <c r="I5" s="8"/>
    </row>
    <row r="6" ht="29" customHeight="1" outlineLevel="1" spans="1:9">
      <c r="A6" s="8">
        <v>3</v>
      </c>
      <c r="B6" s="9" t="s">
        <v>16</v>
      </c>
      <c r="C6" s="9" t="s">
        <v>17</v>
      </c>
      <c r="D6" s="10" t="s">
        <v>12</v>
      </c>
      <c r="E6" s="11">
        <f>ROUND((23843.52*2*2.74+107211*2*2.74),2)</f>
        <v>718178.77</v>
      </c>
      <c r="F6" s="11">
        <f>ROUND(16.16*1.13*0.98,2)</f>
        <v>17.9</v>
      </c>
      <c r="G6" s="12">
        <f t="shared" si="0"/>
        <v>12855399.98</v>
      </c>
      <c r="H6" s="13"/>
      <c r="I6" s="8"/>
    </row>
    <row r="7" ht="29" customHeight="1" outlineLevel="1" spans="1:9">
      <c r="A7" s="8">
        <v>4</v>
      </c>
      <c r="B7" s="9" t="s">
        <v>18</v>
      </c>
      <c r="C7" s="9" t="s">
        <v>19</v>
      </c>
      <c r="D7" s="10" t="s">
        <v>12</v>
      </c>
      <c r="E7" s="11">
        <f>ROUND(13503*2.7,2)</f>
        <v>36458.1</v>
      </c>
      <c r="F7" s="11">
        <f>ROUND(22.52*1.13*0.98,2)</f>
        <v>24.94</v>
      </c>
      <c r="G7" s="12">
        <f t="shared" si="0"/>
        <v>909265.01</v>
      </c>
      <c r="H7" s="13"/>
      <c r="I7" s="8"/>
    </row>
    <row r="8" ht="29" customHeight="1" outlineLevel="1" spans="1:9">
      <c r="A8" s="8">
        <v>5</v>
      </c>
      <c r="B8" s="9" t="s">
        <v>20</v>
      </c>
      <c r="C8" s="9" t="s">
        <v>21</v>
      </c>
      <c r="D8" s="10" t="s">
        <v>15</v>
      </c>
      <c r="E8" s="11">
        <f>ROUND(13503*2,2)</f>
        <v>27006</v>
      </c>
      <c r="F8" s="11">
        <f>ROUND(42.42*1.13*0.98,2)</f>
        <v>46.98</v>
      </c>
      <c r="G8" s="12">
        <f t="shared" si="0"/>
        <v>1268741.88</v>
      </c>
      <c r="H8" s="13"/>
      <c r="I8" s="8"/>
    </row>
    <row r="9" customHeight="1" spans="1:11">
      <c r="A9" s="14">
        <v>6</v>
      </c>
      <c r="B9" s="15" t="s">
        <v>22</v>
      </c>
      <c r="C9" s="16"/>
      <c r="D9" s="15"/>
      <c r="E9" s="17"/>
      <c r="F9" s="17"/>
      <c r="G9" s="18">
        <f>SUM(G4:G8)</f>
        <v>17117060.68</v>
      </c>
      <c r="H9" s="15"/>
      <c r="I9" s="8"/>
      <c r="K9" s="20"/>
    </row>
  </sheetData>
  <mergeCells count="3">
    <mergeCell ref="A1:I1"/>
    <mergeCell ref="A2:I2"/>
    <mergeCell ref="I3:I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（高层、合院、商业及服务用房）防水材料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土豆</cp:lastModifiedBy>
  <cp:revision>0</cp:revision>
  <dcterms:created xsi:type="dcterms:W3CDTF">2006-09-16T00:00:00Z</dcterms:created>
  <cp:lastPrinted>2023-12-14T10:22:00Z</cp:lastPrinted>
  <dcterms:modified xsi:type="dcterms:W3CDTF">2025-02-18T06:50:10Z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2FCDE189AFE04F7399746C491D4C1F29_13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